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projects\Santa Ana Sucker\Riverwalk\Riverwalk Data\Database\"/>
    </mc:Choice>
  </mc:AlternateContent>
  <xr:revisionPtr revIDLastSave="0" documentId="13_ncr:1_{DD3ACFE2-7221-4EEB-BEDA-E7793EA633C0}" xr6:coauthVersionLast="47" xr6:coauthVersionMax="47" xr10:uidLastSave="{00000000-0000-0000-0000-000000000000}"/>
  <bookViews>
    <workbookView xWindow="-28920" yWindow="-120" windowWidth="29040" windowHeight="15840" xr2:uid="{00000000-000D-0000-FFFF-FFFF00000000}"/>
  </bookViews>
  <sheets>
    <sheet name="Transects - Draft" sheetId="5" r:id="rId1"/>
  </sheets>
  <definedNames>
    <definedName name="_xlnm.Print_Area" localSheetId="0">'Transects - Draft'!$A$1:$T$131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8" i="5" l="1"/>
  <c r="S78" i="5"/>
  <c r="T78" i="5" s="1"/>
  <c r="R130" i="5" l="1"/>
  <c r="Q130" i="5"/>
  <c r="P130" i="5"/>
  <c r="S130" i="5" s="1"/>
  <c r="R120" i="5"/>
  <c r="Q120" i="5"/>
  <c r="P120" i="5"/>
  <c r="S120" i="5" s="1"/>
  <c r="R108" i="5"/>
  <c r="Q108" i="5"/>
  <c r="P108" i="5"/>
  <c r="S108" i="5" s="1"/>
  <c r="R57" i="5"/>
  <c r="Q57" i="5"/>
  <c r="P57" i="5"/>
  <c r="S57" i="5" s="1"/>
  <c r="R51" i="5"/>
  <c r="Q51" i="5"/>
  <c r="P51" i="5"/>
  <c r="S51" i="5" s="1"/>
  <c r="R44" i="5"/>
  <c r="Q44" i="5"/>
  <c r="P44" i="5"/>
  <c r="S44" i="5" s="1"/>
  <c r="R17" i="5"/>
  <c r="Q17" i="5"/>
  <c r="P17" i="5"/>
  <c r="S17" i="5" s="1"/>
  <c r="R10" i="5"/>
  <c r="Q10" i="5"/>
  <c r="P10" i="5"/>
  <c r="S10" i="5" s="1"/>
  <c r="R7" i="5"/>
  <c r="Q7" i="5"/>
  <c r="P7" i="5"/>
  <c r="R4" i="5"/>
  <c r="Q4" i="5"/>
  <c r="P4" i="5"/>
  <c r="T46" i="5"/>
  <c r="T25" i="5"/>
  <c r="T26" i="5"/>
  <c r="T31" i="5"/>
  <c r="T32" i="5"/>
  <c r="T33" i="5"/>
  <c r="S6" i="5"/>
  <c r="S9" i="5"/>
  <c r="S12" i="5"/>
  <c r="T12" i="5" s="1"/>
  <c r="S13" i="5"/>
  <c r="T13" i="5" s="1"/>
  <c r="S14" i="5"/>
  <c r="T14" i="5" s="1"/>
  <c r="S16" i="5"/>
  <c r="S19" i="5"/>
  <c r="S20" i="5"/>
  <c r="T20" i="5" s="1"/>
  <c r="S21" i="5"/>
  <c r="T21" i="5" s="1"/>
  <c r="S22" i="5"/>
  <c r="T22" i="5" s="1"/>
  <c r="S23" i="5"/>
  <c r="T23" i="5" s="1"/>
  <c r="S24" i="5"/>
  <c r="T24" i="5" s="1"/>
  <c r="S25" i="5"/>
  <c r="S26" i="5"/>
  <c r="S27" i="5"/>
  <c r="T27" i="5" s="1"/>
  <c r="S28" i="5"/>
  <c r="T28" i="5" s="1"/>
  <c r="S29" i="5"/>
  <c r="T29" i="5" s="1"/>
  <c r="S30" i="5"/>
  <c r="T30" i="5" s="1"/>
  <c r="S31" i="5"/>
  <c r="S32" i="5"/>
  <c r="S33" i="5"/>
  <c r="S34" i="5"/>
  <c r="T34" i="5" s="1"/>
  <c r="S35" i="5"/>
  <c r="T35" i="5" s="1"/>
  <c r="S36" i="5"/>
  <c r="T36" i="5" s="1"/>
  <c r="S37" i="5"/>
  <c r="T37" i="5" s="1"/>
  <c r="S38" i="5"/>
  <c r="T38" i="5" s="1"/>
  <c r="S39" i="5"/>
  <c r="T39" i="5" s="1"/>
  <c r="S40" i="5"/>
  <c r="T40" i="5" s="1"/>
  <c r="S41" i="5"/>
  <c r="T41" i="5" s="1"/>
  <c r="S42" i="5"/>
  <c r="T42" i="5" s="1"/>
  <c r="S43" i="5"/>
  <c r="S46" i="5"/>
  <c r="S47" i="5"/>
  <c r="T47" i="5" s="1"/>
  <c r="S48" i="5"/>
  <c r="T48" i="5" s="1"/>
  <c r="S49" i="5"/>
  <c r="T49" i="5" s="1"/>
  <c r="S50" i="5"/>
  <c r="S53" i="5"/>
  <c r="T53" i="5" s="1"/>
  <c r="S54" i="5"/>
  <c r="T54" i="5" s="1"/>
  <c r="S55" i="5"/>
  <c r="T55" i="5" s="1"/>
  <c r="S56" i="5"/>
  <c r="S59" i="5"/>
  <c r="T59" i="5" s="1"/>
  <c r="S60" i="5"/>
  <c r="T60" i="5" s="1"/>
  <c r="S61" i="5"/>
  <c r="T61" i="5" s="1"/>
  <c r="S62" i="5"/>
  <c r="T62" i="5" s="1"/>
  <c r="S63" i="5"/>
  <c r="T63" i="5" s="1"/>
  <c r="S64" i="5"/>
  <c r="T64" i="5" s="1"/>
  <c r="S65" i="5"/>
  <c r="T65" i="5" s="1"/>
  <c r="S66" i="5"/>
  <c r="T66" i="5" s="1"/>
  <c r="S67" i="5"/>
  <c r="T67" i="5" s="1"/>
  <c r="S68" i="5"/>
  <c r="T68" i="5" s="1"/>
  <c r="S69" i="5"/>
  <c r="T69" i="5" s="1"/>
  <c r="S70" i="5"/>
  <c r="T70" i="5" s="1"/>
  <c r="S71" i="5"/>
  <c r="T71" i="5" s="1"/>
  <c r="S72" i="5"/>
  <c r="T72" i="5" s="1"/>
  <c r="S73" i="5"/>
  <c r="T73" i="5" s="1"/>
  <c r="S74" i="5"/>
  <c r="T74" i="5" s="1"/>
  <c r="S75" i="5"/>
  <c r="T75" i="5" s="1"/>
  <c r="S76" i="5"/>
  <c r="T76" i="5" s="1"/>
  <c r="S77" i="5"/>
  <c r="T77" i="5" s="1"/>
  <c r="S79" i="5"/>
  <c r="T79" i="5" s="1"/>
  <c r="S80" i="5"/>
  <c r="T80" i="5" s="1"/>
  <c r="S81" i="5"/>
  <c r="T81" i="5" s="1"/>
  <c r="S82" i="5"/>
  <c r="T82" i="5" s="1"/>
  <c r="S83" i="5"/>
  <c r="T83" i="5" s="1"/>
  <c r="S84" i="5"/>
  <c r="T84" i="5" s="1"/>
  <c r="S85" i="5"/>
  <c r="T85" i="5" s="1"/>
  <c r="S86" i="5"/>
  <c r="T86" i="5" s="1"/>
  <c r="S87" i="5"/>
  <c r="T87" i="5" s="1"/>
  <c r="S88" i="5"/>
  <c r="T88" i="5" s="1"/>
  <c r="S89" i="5"/>
  <c r="T89" i="5" s="1"/>
  <c r="S90" i="5"/>
  <c r="T90" i="5" s="1"/>
  <c r="S91" i="5"/>
  <c r="T91" i="5" s="1"/>
  <c r="S92" i="5"/>
  <c r="T92" i="5" s="1"/>
  <c r="S93" i="5"/>
  <c r="T93" i="5" s="1"/>
  <c r="S94" i="5"/>
  <c r="T94" i="5" s="1"/>
  <c r="S95" i="5"/>
  <c r="T95" i="5" s="1"/>
  <c r="S96" i="5"/>
  <c r="S97" i="5"/>
  <c r="S99" i="5"/>
  <c r="T99" i="5" s="1"/>
  <c r="S100" i="5"/>
  <c r="T100" i="5" s="1"/>
  <c r="S101" i="5"/>
  <c r="T101" i="5" s="1"/>
  <c r="S102" i="5"/>
  <c r="T102" i="5" s="1"/>
  <c r="S103" i="5"/>
  <c r="T103" i="5" s="1"/>
  <c r="S104" i="5"/>
  <c r="T104" i="5" s="1"/>
  <c r="S105" i="5"/>
  <c r="T105" i="5" s="1"/>
  <c r="S106" i="5"/>
  <c r="T106" i="5" s="1"/>
  <c r="S107" i="5"/>
  <c r="S110" i="5"/>
  <c r="T110" i="5" s="1"/>
  <c r="S111" i="5"/>
  <c r="T111" i="5" s="1"/>
  <c r="S112" i="5"/>
  <c r="T112" i="5" s="1"/>
  <c r="S113" i="5"/>
  <c r="T113" i="5" s="1"/>
  <c r="S114" i="5"/>
  <c r="T114" i="5" s="1"/>
  <c r="S115" i="5"/>
  <c r="T115" i="5" s="1"/>
  <c r="S116" i="5"/>
  <c r="T116" i="5" s="1"/>
  <c r="S117" i="5"/>
  <c r="T117" i="5" s="1"/>
  <c r="S118" i="5"/>
  <c r="T118" i="5" s="1"/>
  <c r="S119" i="5"/>
  <c r="S127" i="5"/>
  <c r="T127" i="5" s="1"/>
  <c r="S128" i="5"/>
  <c r="T128" i="5" s="1"/>
  <c r="S129" i="5"/>
  <c r="S3" i="5"/>
  <c r="S2" i="5"/>
  <c r="T2" i="5" s="1"/>
  <c r="G130" i="5"/>
  <c r="F130" i="5" s="1"/>
  <c r="G120" i="5"/>
  <c r="F119" i="5" s="1"/>
  <c r="G108" i="5"/>
  <c r="F108" i="5" s="1"/>
  <c r="G97" i="5"/>
  <c r="F97" i="5" s="1"/>
  <c r="G57" i="5"/>
  <c r="F57" i="5" s="1"/>
  <c r="G51" i="5"/>
  <c r="F50" i="5" s="1"/>
  <c r="G44" i="5"/>
  <c r="F44" i="5" s="1"/>
  <c r="G17" i="5"/>
  <c r="F16" i="5" s="1"/>
  <c r="G10" i="5"/>
  <c r="F10" i="5" s="1"/>
  <c r="G7" i="5"/>
  <c r="F7" i="5" s="1"/>
  <c r="G4" i="5"/>
  <c r="F4" i="5" s="1"/>
  <c r="S7" i="5" l="1"/>
  <c r="S4" i="5"/>
  <c r="F107" i="5"/>
  <c r="F56" i="5"/>
  <c r="F3" i="5"/>
  <c r="F9" i="5"/>
  <c r="F51" i="5"/>
  <c r="F17" i="5"/>
  <c r="T19" i="5" s="1"/>
  <c r="F120" i="5"/>
  <c r="F6" i="5"/>
  <c r="F43" i="5"/>
  <c r="F96" i="5"/>
  <c r="F129" i="5"/>
  <c r="AO129" i="5" l="1"/>
  <c r="AO119" i="5"/>
  <c r="AO107" i="5"/>
  <c r="AO96" i="5"/>
  <c r="AO56" i="5"/>
  <c r="AO50" i="5"/>
  <c r="AO43" i="5"/>
  <c r="AO16" i="5"/>
  <c r="AO9" i="5"/>
  <c r="AO6" i="5"/>
  <c r="AO3" i="5"/>
  <c r="T8" i="5" l="1"/>
  <c r="T58" i="5"/>
  <c r="T121" i="5"/>
  <c r="T11" i="5"/>
  <c r="T131" i="5"/>
  <c r="T98" i="5"/>
  <c r="T5" i="5"/>
  <c r="T109" i="5"/>
  <c r="T52" i="5"/>
  <c r="T45" i="5"/>
  <c r="T18" i="5"/>
  <c r="S137" i="5" l="1"/>
  <c r="S134" i="5"/>
  <c r="S135" i="5"/>
  <c r="S133" i="5"/>
  <c r="S1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Achimore</author>
  </authors>
  <commentList>
    <comment ref="A15" authorId="0" shapeId="0" xr:uid="{249834EE-2759-415C-A999-9CD0D61EAC93}">
      <text>
        <r>
          <rPr>
            <b/>
            <sz val="9"/>
            <color indexed="81"/>
            <rFont val="Tahoma"/>
            <family val="2"/>
          </rPr>
          <t>Ian Achimore:</t>
        </r>
        <r>
          <rPr>
            <sz val="9"/>
            <color indexed="81"/>
            <rFont val="Tahoma"/>
            <family val="2"/>
          </rPr>
          <t xml:space="preserve">
Data not recorded due to issue with Field App</t>
        </r>
      </text>
    </comment>
    <comment ref="F70" authorId="0" shapeId="0" xr:uid="{0D89383D-BDE8-45F6-BB81-FC5F67896AD5}">
      <text>
        <r>
          <rPr>
            <b/>
            <sz val="9"/>
            <color indexed="81"/>
            <rFont val="Tahoma"/>
            <family val="2"/>
          </rPr>
          <t>Ian Achimore:</t>
        </r>
        <r>
          <rPr>
            <sz val="9"/>
            <color indexed="81"/>
            <rFont val="Tahoma"/>
            <family val="2"/>
          </rPr>
          <t xml:space="preserve">
Datasheet has some datasheet for a second channel but not all</t>
        </r>
      </text>
    </comment>
    <comment ref="S138" authorId="0" shapeId="0" xr:uid="{A690F27C-F262-488B-A81D-CF005B81A007}">
      <text>
        <r>
          <rPr>
            <b/>
            <sz val="9"/>
            <color indexed="81"/>
            <rFont val="Tahoma"/>
            <family val="2"/>
          </rPr>
          <t>Ian Achimore:</t>
        </r>
        <r>
          <rPr>
            <sz val="9"/>
            <color indexed="81"/>
            <rFont val="Tahoma"/>
            <family val="2"/>
          </rPr>
          <t xml:space="preserve">
116 is total, and automatically minus 8 due to upstream of Rialto Channel not being surveyed.</t>
        </r>
      </text>
    </comment>
  </commentList>
</comments>
</file>

<file path=xl/sharedStrings.xml><?xml version="1.0" encoding="utf-8"?>
<sst xmlns="http://schemas.openxmlformats.org/spreadsheetml/2006/main" count="547" uniqueCount="234">
  <si>
    <t>Transect</t>
  </si>
  <si>
    <t>DateCollected</t>
  </si>
  <si>
    <t>CollectedBy</t>
  </si>
  <si>
    <t>DataCollectionType</t>
  </si>
  <si>
    <t>MaxDepth</t>
  </si>
  <si>
    <t>DepthLeftEdge</t>
  </si>
  <si>
    <t>DepthRightEdge</t>
  </si>
  <si>
    <t>PctVegRightBank</t>
  </si>
  <si>
    <t>PctVegLeftBank</t>
  </si>
  <si>
    <t>PctCanopyOverTransect</t>
  </si>
  <si>
    <t>PctMudSilt</t>
  </si>
  <si>
    <t>PctSand</t>
  </si>
  <si>
    <t>PctGravel</t>
  </si>
  <si>
    <t>PctCobble</t>
  </si>
  <si>
    <t>PctBoulder</t>
  </si>
  <si>
    <t>Comments</t>
  </si>
  <si>
    <t>GlobalID *</t>
  </si>
  <si>
    <t>Red Algae Observed</t>
  </si>
  <si>
    <t>Describe Red Algae</t>
  </si>
  <si>
    <t>Red Algae Present</t>
  </si>
  <si>
    <t>Red Algae Description</t>
  </si>
  <si>
    <t>Two Channels</t>
  </si>
  <si>
    <t>Channel Position</t>
  </si>
  <si>
    <t>Channel Width (meters)</t>
  </si>
  <si>
    <t>Channel Depth (centimeters)</t>
  </si>
  <si>
    <t>Channel Max Depth Location</t>
  </si>
  <si>
    <t>Channel Depth Left Edge (centimeters)</t>
  </si>
  <si>
    <t>Channel Depth Right Edge (centimeters)</t>
  </si>
  <si>
    <t>Percent Veg Right Bank</t>
  </si>
  <si>
    <t>Percent Veg Left Bank</t>
  </si>
  <si>
    <t>Percent Canopy Over Transect</t>
  </si>
  <si>
    <t>Percent Mud/Silt</t>
  </si>
  <si>
    <t>Percent Sand</t>
  </si>
  <si>
    <t>Percent Gravel</t>
  </si>
  <si>
    <t>Percent Cobble</t>
  </si>
  <si>
    <t>Percent Boulder</t>
  </si>
  <si>
    <t>Second Channel Red Algae Present</t>
  </si>
  <si>
    <t>Second Channel Red Algae Description</t>
  </si>
  <si>
    <t>SubstrateCondition</t>
  </si>
  <si>
    <t>Group 1</t>
  </si>
  <si>
    <t>Field App</t>
  </si>
  <si>
    <t>Trash, fallen tree</t>
  </si>
  <si>
    <t>{7177683C-D073-464D-B7BE-77EED07D5638}</t>
  </si>
  <si>
    <t>No</t>
  </si>
  <si>
    <t>13.75m total width; two channels</t>
  </si>
  <si>
    <t>{9CA02984-C3F1-41FD-82B2-56371DAD6E9B}</t>
  </si>
  <si>
    <t>Yes</t>
  </si>
  <si>
    <t>Channel 1 is center. Second channel south. Issue updating new transect</t>
  </si>
  <si>
    <t>{79BA584C-CFBB-4F48-95C1-02F5221E7AFF}</t>
  </si>
  <si>
    <t>First-south channel. 2nd channel RIX flow</t>
  </si>
  <si>
    <t>{0F21FA50-09E8-4B0A-9FC0-643BCB2C9DDB}</t>
  </si>
  <si>
    <t>Red Algae possibly?</t>
  </si>
  <si>
    <t>{077B352D-B586-4192-B4FB-44D15D23F331}</t>
  </si>
  <si>
    <t>Former data point is dried out</t>
  </si>
  <si>
    <t>{C394E0F6-B69D-4CD0-A5D4-7E7982FBE46B}</t>
  </si>
  <si>
    <t>Former location fast flow speed. Unsafe</t>
  </si>
  <si>
    <t>{3943D9F6-CB1D-48DD-803F-105B296F6BB7}</t>
  </si>
  <si>
    <t>1-Main channel; 2nd closer to RIX</t>
  </si>
  <si>
    <t>{DF8728E2-769A-4BF4-B8A9-BAD2D39E0C30}</t>
  </si>
  <si>
    <t>Kai</t>
  </si>
  <si>
    <t>Caster bean, tree on heaven, Arundo</t>
  </si>
  <si>
    <t>{919EBD27-931F-4D38-97F7-CB49D490458B}</t>
  </si>
  <si>
    <t xml:space="preserve">Tamarisk, Arundo, cattails </t>
  </si>
  <si>
    <t>{8EA71399-FE8F-4C9F-BFD4-968CEC92520D}</t>
  </si>
  <si>
    <t xml:space="preserve">Arundo, tamarisk, </t>
  </si>
  <si>
    <t>{25859D9E-8D18-4D32-A9C9-623C20AF6BC4}</t>
  </si>
  <si>
    <t>Tamarisk, trash, SAWPA water collection site, palm</t>
  </si>
  <si>
    <t>{DC7AFE84-953C-4A0A-85A2-6758BC6A30FC}</t>
  </si>
  <si>
    <t>Arundo, encampment, trash, dead chub</t>
  </si>
  <si>
    <t>{6ECE5592-9066-4671-8B94-D212BF77C5EF}</t>
  </si>
  <si>
    <t xml:space="preserve">Tamarisk, nice gravel patch, large bend in river, OHV use area, </t>
  </si>
  <si>
    <t>{600C3C10-6384-49B0-9EA8-3E45534F3869}</t>
  </si>
  <si>
    <t xml:space="preserve">Tamarisk, Arundo, backwater pool, caster bean, OHV use area, </t>
  </si>
  <si>
    <t>{2C7D6075-B456-4D66-938D-F5DB848128B6}</t>
  </si>
  <si>
    <t xml:space="preserve">Arundo, tamarisk, OHV use mid channel, pigs present, </t>
  </si>
  <si>
    <t>{42BD4958-B35D-49F5-B697-4E6DAE127B30}</t>
  </si>
  <si>
    <t>Arundo, trash, OHV use</t>
  </si>
  <si>
    <t>{A7638578-DAC0-4984-A1FB-826DED100151}</t>
  </si>
  <si>
    <t xml:space="preserve">Lucas, Carly, Jake </t>
  </si>
  <si>
    <t>Old encampment with trash near</t>
  </si>
  <si>
    <t>{B1F61DF6-C6A1-477A-BD67-43658A8370FF}</t>
  </si>
  <si>
    <t>Lucas, Jake, Carly</t>
  </si>
  <si>
    <t>Old Transect 75 point is now sand bar. Took new point in channel</t>
  </si>
  <si>
    <t>{02C76CF3-6921-4C4E-90DE-6BCBE6657056}</t>
  </si>
  <si>
    <t>Transect 46 old point no longer in channel - took new point</t>
  </si>
  <si>
    <t>{228E66A3-A118-438F-BE4C-3AA0DEF45BB8}</t>
  </si>
  <si>
    <t>Took data on small channel first as it was on old transect point</t>
  </si>
  <si>
    <t>{5149F142-2840-429D-A0BE-C2E005EF47E4}</t>
  </si>
  <si>
    <t>{E1FAF482-3F46-4555-9D60-3843F8DF1231}</t>
  </si>
  <si>
    <t>{B4A8C34C-6DA0-46E4-A94D-0B7199D05153}</t>
  </si>
  <si>
    <t>{DCBDC018-2689-43EA-B53C-3F47B748F0E6}</t>
  </si>
  <si>
    <t>{D3E6F8B8-428A-47F9-AE3F-B3F6B0133CF4}</t>
  </si>
  <si>
    <t>Sabrina Chantler, Shannon Simmers, Anthony Swanson, Caleb Wheatley</t>
  </si>
  <si>
    <t>{80332E1D-CF76-4AEC-BCB7-7295DC22F496}</t>
  </si>
  <si>
    <t xml:space="preserve">Sabrina Chantler, Shannon Simmers, Caleb Wheatley, Anthony Swanson </t>
  </si>
  <si>
    <t>{E4EA7844-D834-4DA6-BCCA-369EC94AB135}</t>
  </si>
  <si>
    <t>{01C9F1F8-76F0-4AD3-8B0D-4CDCD6891163}</t>
  </si>
  <si>
    <t>{26B6135B-866C-4AF6-8CD1-55B9DB02EF9A}</t>
  </si>
  <si>
    <t>{E823872E-FEE8-472C-916E-3727E83505CE}</t>
  </si>
  <si>
    <t>{B7A08B62-440C-488A-82F4-709CE9D5FF58}</t>
  </si>
  <si>
    <t>{D15FE669-1008-4A01-AA16-63612DB8EA2C}</t>
  </si>
  <si>
    <t>Sabrina Chantler, Shannon Simmers, Caleb Wheatley, Anthony Swanson</t>
  </si>
  <si>
    <t>{29E104C0-AFD6-4236-B705-0A2BDA42AE0E}</t>
  </si>
  <si>
    <t>{0A87C06A-0D06-405F-856A-90EEDDA0EE4D}</t>
  </si>
  <si>
    <t>{00C219A5-AE69-4171-9F43-0B911DD1E60C}</t>
  </si>
  <si>
    <t>{2900D3CC-D9E8-418A-997F-D8E9CB6DA8D0}</t>
  </si>
  <si>
    <t>{789BCA2B-E00C-4858-83A5-1CF3EFCD825C}</t>
  </si>
  <si>
    <t>{4602A6AF-087E-4584-9837-CD19EAE2FF14}</t>
  </si>
  <si>
    <t>{D3A4EFB8-4F2C-47F1-99AC-C1EED6B1E507}</t>
  </si>
  <si>
    <t>{FACE6457-30B6-464C-8D51-2A0435276F26}</t>
  </si>
  <si>
    <t>{ED617A72-F35A-446C-B914-67AF444BFEB2}</t>
  </si>
  <si>
    <t>Group 9. Marcus Goncalves</t>
  </si>
  <si>
    <t>Arundo makes up for the vegetation cover on both sides of stream. There is an abandoned channel on the right side of floodplain</t>
  </si>
  <si>
    <t>{82389248-2C13-42F2-AF24-D285BF37D409}</t>
  </si>
  <si>
    <t>Arundo present. System moved right based on original point. But vegetation indicates an old movement. Moved RL start point as per instructions. Inconsistent with diagram showing RR as starting point. See attachments.</t>
  </si>
  <si>
    <t>{DCAD98C3-55E4-44F4-933D-78BB66EEFC21}</t>
  </si>
  <si>
    <t>River moved right. New points collected. See attachments</t>
  </si>
  <si>
    <t>{41D94D1F-9BFA-4ED9-BCA1-FBAB6DA7D064}</t>
  </si>
  <si>
    <t>Point in on RL. Small arundo stand present</t>
  </si>
  <si>
    <t>{C20D2C4E-F651-4D0C-8B31-6380A9D57825}</t>
  </si>
  <si>
    <t>Point is on RL.</t>
  </si>
  <si>
    <t>{24BDC7ED-04C2-462E-81B8-03A39BF72D46}</t>
  </si>
  <si>
    <t>Group 10</t>
  </si>
  <si>
    <t>{7B04A958-EED6-48DB-86F7-06D9F163DBAD}</t>
  </si>
  <si>
    <t>{2BB84020-3835-47FD-AEE5-956D15A946A4}</t>
  </si>
  <si>
    <t>{746462CE-5193-401D-926F-EFA73A39F6E4}</t>
  </si>
  <si>
    <t>{160B09E3-8AD2-47D6-A373-8C8A9A8911DA}</t>
  </si>
  <si>
    <t>{EE57FA34-5125-4E30-84EC-C8F2DCED7FE6}</t>
  </si>
  <si>
    <t>{511C361B-055D-44BC-AFCF-481D1E3C35B6}</t>
  </si>
  <si>
    <t>{EDF929E8-6FAC-44EB-B5F6-3BD96CC4662A}</t>
  </si>
  <si>
    <t>Group 11</t>
  </si>
  <si>
    <t>{56CEA6F8-BD61-4FC1-80EF-C27FD1A9D4D0}</t>
  </si>
  <si>
    <t xml:space="preserve">Gravel bar in center of channel. </t>
  </si>
  <si>
    <t>{819FBE50-6287-41B1-BD9A-32DF105F794A}</t>
  </si>
  <si>
    <t>Gravel patch in channel near left bank</t>
  </si>
  <si>
    <t>{5EE9C387-E136-4130-A8E3-99DFD811B060}</t>
  </si>
  <si>
    <t>Gravel bar on left bank</t>
  </si>
  <si>
    <t>{FFDFD55E-2AC6-45E5-AB1E-EA4DA021CDCB}</t>
  </si>
  <si>
    <t>Tree fall on left bank provides canopy cover</t>
  </si>
  <si>
    <t>{0A281A36-22DA-4CA9-AFEC-ADB21C679EFD}</t>
  </si>
  <si>
    <t>{3E52A180-1120-495D-993F-4FE16F4B27C8}</t>
  </si>
  <si>
    <t>{FD66EA62-7BDD-4065-86DB-5B8CB2CCB00C}</t>
  </si>
  <si>
    <t>{64EA8EA8-4541-4EEB-B67C-D5A50D6F01F4}</t>
  </si>
  <si>
    <t xml:space="preserve"> Vegetated island in center of transect.  </t>
  </si>
  <si>
    <t>{6B5EC2C4-6677-48F2-8CDB-DC0A9EE35F70}</t>
  </si>
  <si>
    <t>Rebecca Christensen, Abby Benson, Sonia Torres</t>
  </si>
  <si>
    <t>{47E8C927-9498-4039-8F1F-221E47430EA4}</t>
  </si>
  <si>
    <t>{28E6E131-DE06-46AE-8892-4E1E3D909A51}</t>
  </si>
  <si>
    <t>{4114A147-FFB1-49C6-9D8C-0E4945437E11}</t>
  </si>
  <si>
    <t xml:space="preserve">Right bank was thick arundo, could not get to waters edge, keep in mind for measurements </t>
  </si>
  <si>
    <t>{20A78572-FC02-4D98-82BB-3DD25B13D37F}</t>
  </si>
  <si>
    <t>Couldn’t really see the bank on the left side because of arundo</t>
  </si>
  <si>
    <t>{D9FAA75A-7B1A-49F9-85E9-D18CFF808FB5}</t>
  </si>
  <si>
    <t>Aster (flowers) take up 3-4 meters on right bank, left bank is distinct concrete wall (Corps of Engineers project)</t>
  </si>
  <si>
    <t>{9E9A48D9-BCD8-4787-826A-B3DDAE29180E}</t>
  </si>
  <si>
    <t>{37ED445F-2FE7-4CAA-A735-2842EB0C6803}</t>
  </si>
  <si>
    <t>Left bank is rip rap with some veg growing on it</t>
  </si>
  <si>
    <t>{5BE1F099-B093-4B96-AA0A-288E36CD7ACC}</t>
  </si>
  <si>
    <t>Rip rap with veg growing on left bank</t>
  </si>
  <si>
    <t>{C72E9A40-25D9-4C44-A27B-68112F76DEC6}</t>
  </si>
  <si>
    <t>Raymond Nunez</t>
  </si>
  <si>
    <t>{439116ED-D645-4FCA-8D3C-8B21130CB053}</t>
  </si>
  <si>
    <t>{9F5E7986-7B3B-49BE-97C1-678D7D428F23}</t>
  </si>
  <si>
    <t>{441DB5CA-300C-44FF-BF20-B0FF51F5014F}</t>
  </si>
  <si>
    <t>{E7989ED5-EE9C-4914-83C5-72E8FCC04D09}</t>
  </si>
  <si>
    <t>Poor</t>
  </si>
  <si>
    <t>&lt;=0.3</t>
  </si>
  <si>
    <t>Marginal</t>
  </si>
  <si>
    <t>&gt;.3, "&lt;.65"</t>
  </si>
  <si>
    <t>Good</t>
  </si>
  <si>
    <t xml:space="preserve"> "&gt;=0.65"</t>
  </si>
  <si>
    <t>Total</t>
  </si>
  <si>
    <t>Zach S., Ravleen Kaur, Michelle Picca, Martha carlona</t>
  </si>
  <si>
    <t>Group 2</t>
  </si>
  <si>
    <t xml:space="preserve">Group 2 </t>
  </si>
  <si>
    <t>&lt;Null&gt;</t>
  </si>
  <si>
    <t>{70C934EE-D9A7-487E-974F-75CABFD05A21}</t>
  </si>
  <si>
    <t>{2DAFDCDE-F655-4E05-8FFC-544F3AB3E208}</t>
  </si>
  <si>
    <t>{56E5878D-7751-4749-89A5-00A5A7CF4B9C}</t>
  </si>
  <si>
    <t>{D3610CF5-AADA-4A73-BFC3-BFBE88A3D143}</t>
  </si>
  <si>
    <t>{4791E818-2481-492F-9AA8-D257EEF27E9B}</t>
  </si>
  <si>
    <t>{702D1D07-5518-4B9A-93B2-0321B720C518}</t>
  </si>
  <si>
    <t>{9D3BF9CC-CE42-4244-8B26-56FA7245B0FC}</t>
  </si>
  <si>
    <t>{44E7C326-E183-463A-AE67-7D42584E142D}</t>
  </si>
  <si>
    <t>{CE6D7390-65C9-4CC2-8437-388160988FB1}</t>
  </si>
  <si>
    <t>Drone Flight - Cameron Macbeth; Raymond Nunez and group could not access points on foot on 10/3/2024</t>
  </si>
  <si>
    <t xml:space="preserve">Rebecca Christensen, Mac Maxwell, Courtney Rohrer, </t>
  </si>
  <si>
    <t xml:space="preserve">Rebecca Christensen, Mac Maxwell, Courtney Rohrer </t>
  </si>
  <si>
    <t>Channel is shallow and doesn’t have any vegetation on the left bank. Part of Corps’ diversion channel for Riverside Levees project.</t>
  </si>
  <si>
    <t>Just under SR-60. A little bit of algae growth but not red algae</t>
  </si>
  <si>
    <t>End of the diversion channel</t>
  </si>
  <si>
    <t>Riprap on left bank</t>
  </si>
  <si>
    <t>We saw sucker between last transect and this one. This is the beginning of Corps diversion that didn’t stay where they put it.</t>
  </si>
  <si>
    <t>Pct Good Substrate</t>
  </si>
  <si>
    <t>Pct Good Substrate for Map</t>
  </si>
  <si>
    <t>10 Ch1</t>
  </si>
  <si>
    <t>10 Ch2</t>
  </si>
  <si>
    <t>10 Wgt Avg</t>
  </si>
  <si>
    <t>11 Ch1</t>
  </si>
  <si>
    <t>11 Ch2</t>
  </si>
  <si>
    <t>11 Wgt Avg</t>
  </si>
  <si>
    <t>12 Ch1</t>
  </si>
  <si>
    <t>12 Ch2</t>
  </si>
  <si>
    <t>12 Wgt Avg</t>
  </si>
  <si>
    <t>17 Ch2</t>
  </si>
  <si>
    <t>17 Ch1</t>
  </si>
  <si>
    <t>17 Wgt Avg</t>
  </si>
  <si>
    <t>42 Ch1</t>
  </si>
  <si>
    <t>42 Ch2</t>
  </si>
  <si>
    <t>42 Wgt Avg</t>
  </si>
  <si>
    <t>47 Ch1</t>
  </si>
  <si>
    <t>47 Ch2</t>
  </si>
  <si>
    <t>47 Wgt Avg</t>
  </si>
  <si>
    <t>51 Wgt Avg</t>
  </si>
  <si>
    <t>51 Ch1</t>
  </si>
  <si>
    <t>51 Ch2</t>
  </si>
  <si>
    <t>89 Ch1</t>
  </si>
  <si>
    <t>89 Ch2</t>
  </si>
  <si>
    <t>89 Wgt Avg</t>
  </si>
  <si>
    <t>98 Ch1</t>
  </si>
  <si>
    <t>98 Ch2</t>
  </si>
  <si>
    <t>98 Wgt Avg</t>
  </si>
  <si>
    <t>108 Ch1</t>
  </si>
  <si>
    <t>108 Ch2</t>
  </si>
  <si>
    <t>108 Wgt Avg</t>
  </si>
  <si>
    <t>116 Ch1</t>
  </si>
  <si>
    <t>116 Ch2</t>
  </si>
  <si>
    <t>116 Wgt Avg</t>
  </si>
  <si>
    <t>PCt Good Substrate</t>
  </si>
  <si>
    <t>Channel Weight (If Two Channels)</t>
  </si>
  <si>
    <t>Channel Width</t>
  </si>
  <si>
    <t>Double Check</t>
  </si>
  <si>
    <t>Not able to calculate</t>
  </si>
  <si>
    <t xml:space="preserve">Double Check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</si>
</sst>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color rgb="FFFF0000"/>
      <name val="Calibri"/>
      <family val="2"/>
      <scheme val="minor"/>
    </font>
    <font>
      <b/>
      <sz val="11"/>
      <color rgb="FF00B05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4"/>
        <bgColor theme="4"/>
      </patternFill>
    </fill>
    <fill>
      <patternFill patternType="solid">
        <fgColor theme="9" tint="0.39997558519241921"/>
        <bgColor theme="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44">
    <xf numFmtId="0" fontId="0" fillId="0" borderId="0" xfId="0"/>
    <xf numFmtId="164" fontId="0" fillId="0" borderId="0" xfId="0" applyNumberFormat="1"/>
    <xf numFmtId="14" fontId="0" fillId="0" borderId="0" xfId="0" applyNumberFormat="1"/>
    <xf numFmtId="0" fontId="0" fillId="0" borderId="0" xfId="0" applyAlignment="1">
      <alignment horizontal="center" vertical="center" wrapText="1"/>
    </xf>
    <xf numFmtId="1" fontId="0" fillId="0" borderId="1" xfId="0" applyNumberFormat="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xf numFmtId="164" fontId="0" fillId="0" borderId="1" xfId="0" applyNumberFormat="1" applyBorder="1"/>
    <xf numFmtId="0" fontId="3" fillId="2" borderId="2" xfId="0" applyFont="1" applyFill="1" applyBorder="1" applyAlignment="1">
      <alignment horizontal="center" vertical="center" wrapText="1"/>
    </xf>
    <xf numFmtId="0" fontId="0" fillId="0" borderId="2" xfId="0" applyBorder="1"/>
    <xf numFmtId="0" fontId="0" fillId="0" borderId="1" xfId="0" applyBorder="1" applyAlignment="1">
      <alignment horizontal="righ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0" fillId="0" borderId="1" xfId="1" applyFont="1" applyFill="1" applyBorder="1"/>
    <xf numFmtId="9" fontId="0" fillId="0" borderId="1" xfId="0" applyNumberFormat="1" applyBorder="1"/>
    <xf numFmtId="9" fontId="3" fillId="3" borderId="1" xfId="1" applyFont="1" applyFill="1" applyBorder="1" applyAlignment="1">
      <alignment horizontal="center" vertical="center" wrapText="1"/>
    </xf>
    <xf numFmtId="9" fontId="0" fillId="0" borderId="0" xfId="1" applyFont="1"/>
    <xf numFmtId="9" fontId="3" fillId="2" borderId="1" xfId="1" applyFont="1" applyFill="1" applyBorder="1" applyAlignment="1">
      <alignment horizontal="center" vertical="center" wrapText="1"/>
    </xf>
    <xf numFmtId="9" fontId="0" fillId="4" borderId="1" xfId="1" applyFont="1" applyFill="1" applyBorder="1"/>
    <xf numFmtId="9" fontId="0" fillId="4" borderId="1" xfId="0" applyNumberFormat="1" applyFill="1" applyBorder="1"/>
    <xf numFmtId="0" fontId="0" fillId="4" borderId="1" xfId="0" applyFill="1" applyBorder="1" applyAlignment="1">
      <alignment horizontal="right"/>
    </xf>
    <xf numFmtId="0" fontId="0" fillId="4" borderId="2" xfId="0" applyFill="1" applyBorder="1"/>
    <xf numFmtId="14" fontId="0" fillId="4" borderId="1" xfId="0" applyNumberFormat="1" applyFill="1" applyBorder="1"/>
    <xf numFmtId="0" fontId="0" fillId="4" borderId="1" xfId="0" applyFill="1" applyBorder="1"/>
    <xf numFmtId="0" fontId="0" fillId="4" borderId="0" xfId="0" applyFill="1"/>
    <xf numFmtId="16" fontId="0" fillId="4" borderId="1" xfId="0" applyNumberFormat="1" applyFill="1" applyBorder="1" applyAlignment="1">
      <alignment horizontal="right"/>
    </xf>
    <xf numFmtId="9" fontId="0" fillId="0" borderId="0" xfId="1" applyFont="1" applyBorder="1"/>
    <xf numFmtId="0" fontId="0" fillId="0" borderId="0" xfId="0" applyAlignment="1">
      <alignment horizontal="center"/>
    </xf>
    <xf numFmtId="0" fontId="1" fillId="0" borderId="0" xfId="0" applyFont="1" applyAlignment="1">
      <alignment horizontal="center"/>
    </xf>
    <xf numFmtId="0" fontId="0" fillId="0" borderId="3" xfId="0" applyBorder="1" applyAlignment="1">
      <alignment horizontal="right"/>
    </xf>
    <xf numFmtId="1" fontId="0" fillId="0" borderId="5" xfId="0" applyNumberFormat="1" applyBorder="1" applyAlignment="1">
      <alignment horizontal="center" vertical="center"/>
    </xf>
    <xf numFmtId="1" fontId="0" fillId="0" borderId="4" xfId="0" applyNumberFormat="1" applyBorder="1" applyAlignment="1">
      <alignment horizontal="center" vertical="center"/>
    </xf>
    <xf numFmtId="0" fontId="0" fillId="0" borderId="5" xfId="0" applyBorder="1"/>
    <xf numFmtId="0" fontId="0" fillId="0" borderId="4" xfId="0" applyBorder="1"/>
    <xf numFmtId="9" fontId="0" fillId="0" borderId="6" xfId="1" applyFont="1" applyFill="1" applyBorder="1"/>
    <xf numFmtId="9" fontId="0" fillId="5" borderId="1" xfId="1" applyFont="1" applyFill="1" applyBorder="1"/>
    <xf numFmtId="0" fontId="0" fillId="5" borderId="2" xfId="0" applyFill="1" applyBorder="1"/>
    <xf numFmtId="14" fontId="0" fillId="5" borderId="1" xfId="0" applyNumberFormat="1" applyFill="1" applyBorder="1"/>
    <xf numFmtId="0" fontId="0" fillId="5" borderId="1" xfId="0" applyFill="1" applyBorder="1"/>
    <xf numFmtId="9" fontId="0" fillId="5" borderId="1" xfId="0" applyNumberFormat="1" applyFill="1" applyBorder="1"/>
    <xf numFmtId="1" fontId="0" fillId="0" borderId="1" xfId="0" applyNumberForma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5B2F-56A9-4A09-9E9B-EDFBB7774954}">
  <dimension ref="A1:AR193"/>
  <sheetViews>
    <sheetView tabSelected="1" zoomScaleNormal="100" workbookViewId="0">
      <pane ySplit="1" topLeftCell="A2" activePane="bottomLeft" state="frozen"/>
      <selection pane="bottomLeft" activeCell="F17" sqref="F17"/>
    </sheetView>
  </sheetViews>
  <sheetFormatPr defaultRowHeight="15" x14ac:dyDescent="0.25"/>
  <cols>
    <col min="1" max="1" width="13.42578125" customWidth="1"/>
    <col min="2" max="2" width="9.140625" customWidth="1"/>
    <col min="3" max="3" width="25.140625" style="1" hidden="1" customWidth="1"/>
    <col min="4" max="4" width="66.5703125" hidden="1" customWidth="1"/>
    <col min="5" max="5" width="25.7109375" customWidth="1"/>
    <col min="6" max="6" width="13.28515625" style="19" customWidth="1"/>
    <col min="7" max="7" width="14.5703125" customWidth="1"/>
    <col min="8" max="8" width="14.7109375" customWidth="1"/>
    <col min="9" max="9" width="20.42578125" hidden="1" customWidth="1"/>
    <col min="10" max="10" width="21.85546875" hidden="1" customWidth="1"/>
    <col min="11" max="11" width="23.42578125" hidden="1" customWidth="1"/>
    <col min="12" max="12" width="22" hidden="1" customWidth="1"/>
    <col min="13" max="13" width="31.28515625" hidden="1" customWidth="1"/>
    <col min="14" max="14" width="20.28515625" customWidth="1"/>
    <col min="15" max="15" width="15.7109375" customWidth="1"/>
    <col min="16" max="16" width="13.28515625" customWidth="1"/>
    <col min="17" max="17" width="14.7109375" customWidth="1"/>
    <col min="18" max="18" width="15.28515625" customWidth="1"/>
    <col min="19" max="19" width="16.140625" customWidth="1"/>
    <col min="20" max="20" width="16.140625" style="19" customWidth="1"/>
    <col min="21" max="21" width="200.140625" hidden="1" customWidth="1"/>
    <col min="22" max="22" width="41.5703125" hidden="1" customWidth="1"/>
    <col min="23" max="23" width="26.5703125" hidden="1" customWidth="1"/>
    <col min="24" max="24" width="25.7109375" hidden="1" customWidth="1"/>
    <col min="25" max="25" width="24.42578125" hidden="1" customWidth="1"/>
    <col min="26" max="26" width="28.5703125" hidden="1" customWidth="1"/>
    <col min="27" max="27" width="22.7109375" hidden="1" customWidth="1"/>
    <col min="28" max="28" width="21" customWidth="1"/>
    <col min="29" max="29" width="35.7109375" hidden="1" customWidth="1"/>
    <col min="30" max="30" width="35.85546875" hidden="1" customWidth="1"/>
    <col min="31" max="31" width="47.140625" hidden="1" customWidth="1"/>
    <col min="32" max="32" width="48.5703125" hidden="1" customWidth="1"/>
    <col min="33" max="33" width="30.42578125" hidden="1" customWidth="1"/>
    <col min="34" max="34" width="29" hidden="1" customWidth="1"/>
    <col min="35" max="35" width="38.140625" hidden="1" customWidth="1"/>
    <col min="36" max="36" width="22.28515625" hidden="1" customWidth="1"/>
    <col min="37" max="37" width="19" hidden="1" customWidth="1"/>
    <col min="38" max="38" width="20.42578125" customWidth="1"/>
    <col min="39" max="39" width="21" customWidth="1"/>
    <col min="40" max="41" width="21.85546875" customWidth="1"/>
    <col min="42" max="42" width="43.85546875" hidden="1" customWidth="1"/>
    <col min="43" max="43" width="48" hidden="1" customWidth="1"/>
    <col min="44" max="44" width="25.28515625" hidden="1" customWidth="1"/>
  </cols>
  <sheetData>
    <row r="1" spans="1:44" s="3" customFormat="1" ht="53.25" customHeight="1" x14ac:dyDescent="0.25">
      <c r="A1" s="5" t="s">
        <v>0</v>
      </c>
      <c r="B1" s="11" t="s">
        <v>21</v>
      </c>
      <c r="C1" s="6" t="s">
        <v>1</v>
      </c>
      <c r="D1" s="5" t="s">
        <v>2</v>
      </c>
      <c r="E1" s="5" t="s">
        <v>3</v>
      </c>
      <c r="F1" s="20" t="s">
        <v>229</v>
      </c>
      <c r="G1" s="5" t="s">
        <v>230</v>
      </c>
      <c r="H1" s="5" t="s">
        <v>4</v>
      </c>
      <c r="I1" s="5" t="s">
        <v>5</v>
      </c>
      <c r="J1" s="5" t="s">
        <v>6</v>
      </c>
      <c r="K1" s="5" t="s">
        <v>7</v>
      </c>
      <c r="L1" s="5" t="s">
        <v>8</v>
      </c>
      <c r="M1" s="5" t="s">
        <v>9</v>
      </c>
      <c r="N1" s="14" t="s">
        <v>10</v>
      </c>
      <c r="O1" s="14" t="s">
        <v>11</v>
      </c>
      <c r="P1" s="15" t="s">
        <v>12</v>
      </c>
      <c r="Q1" s="15" t="s">
        <v>13</v>
      </c>
      <c r="R1" s="15" t="s">
        <v>14</v>
      </c>
      <c r="S1" s="7" t="s">
        <v>193</v>
      </c>
      <c r="T1" s="18" t="s">
        <v>194</v>
      </c>
      <c r="U1" s="5" t="s">
        <v>15</v>
      </c>
      <c r="V1" s="5" t="s">
        <v>16</v>
      </c>
      <c r="W1" s="5" t="s">
        <v>17</v>
      </c>
      <c r="X1" s="5" t="s">
        <v>18</v>
      </c>
      <c r="Y1" s="5" t="s">
        <v>19</v>
      </c>
      <c r="Z1" s="5" t="s">
        <v>20</v>
      </c>
      <c r="AA1" s="5" t="s">
        <v>22</v>
      </c>
      <c r="AB1" s="5" t="s">
        <v>23</v>
      </c>
      <c r="AC1" s="5" t="s">
        <v>24</v>
      </c>
      <c r="AD1" s="5" t="s">
        <v>25</v>
      </c>
      <c r="AE1" s="5" t="s">
        <v>26</v>
      </c>
      <c r="AF1" s="5" t="s">
        <v>27</v>
      </c>
      <c r="AG1" s="5" t="s">
        <v>28</v>
      </c>
      <c r="AH1" s="5" t="s">
        <v>29</v>
      </c>
      <c r="AI1" s="5" t="s">
        <v>30</v>
      </c>
      <c r="AJ1" s="5" t="s">
        <v>31</v>
      </c>
      <c r="AK1" s="5" t="s">
        <v>32</v>
      </c>
      <c r="AL1" s="5" t="s">
        <v>33</v>
      </c>
      <c r="AM1" s="5" t="s">
        <v>34</v>
      </c>
      <c r="AN1" s="5" t="s">
        <v>35</v>
      </c>
      <c r="AO1" s="5" t="s">
        <v>228</v>
      </c>
      <c r="AP1" s="5" t="s">
        <v>36</v>
      </c>
      <c r="AQ1" s="5" t="s">
        <v>37</v>
      </c>
      <c r="AR1" s="5" t="s">
        <v>38</v>
      </c>
    </row>
    <row r="2" spans="1:44" x14ac:dyDescent="0.25">
      <c r="A2" s="13">
        <v>9</v>
      </c>
      <c r="B2" s="12" t="s">
        <v>43</v>
      </c>
      <c r="C2" s="9">
        <v>45568.656152581018</v>
      </c>
      <c r="D2" s="8" t="s">
        <v>39</v>
      </c>
      <c r="E2" s="8" t="s">
        <v>40</v>
      </c>
      <c r="F2" s="16"/>
      <c r="G2" s="8">
        <v>6.3</v>
      </c>
      <c r="H2" s="8">
        <v>48</v>
      </c>
      <c r="I2" s="8">
        <v>35</v>
      </c>
      <c r="J2" s="8">
        <v>3</v>
      </c>
      <c r="K2" s="8">
        <v>15</v>
      </c>
      <c r="L2" s="8">
        <v>10</v>
      </c>
      <c r="M2" s="8">
        <v>60</v>
      </c>
      <c r="N2" s="16">
        <v>0.05</v>
      </c>
      <c r="O2" s="16">
        <v>0.2</v>
      </c>
      <c r="P2" s="16">
        <v>0.4</v>
      </c>
      <c r="Q2" s="16">
        <v>0.3</v>
      </c>
      <c r="R2" s="16">
        <v>0.05</v>
      </c>
      <c r="S2" s="17">
        <f>(P2+Q2+R2)</f>
        <v>0.75</v>
      </c>
      <c r="T2" s="16">
        <f>(S2)</f>
        <v>0.75</v>
      </c>
      <c r="U2" s="8" t="s">
        <v>41</v>
      </c>
      <c r="V2" s="8" t="s">
        <v>42</v>
      </c>
      <c r="W2" s="8"/>
      <c r="X2" s="8"/>
      <c r="Y2" s="8"/>
      <c r="Z2" s="8"/>
      <c r="AA2" s="8"/>
      <c r="AB2" s="8"/>
      <c r="AC2" s="8"/>
      <c r="AD2" s="8"/>
      <c r="AE2" s="8"/>
      <c r="AF2" s="8"/>
      <c r="AG2" s="8"/>
      <c r="AH2" s="8"/>
      <c r="AI2" s="8"/>
      <c r="AJ2" s="8"/>
      <c r="AK2" s="8"/>
      <c r="AL2" s="8"/>
      <c r="AM2" s="8"/>
      <c r="AN2" s="8"/>
      <c r="AO2" s="8"/>
      <c r="AP2" s="8"/>
      <c r="AQ2" s="8"/>
      <c r="AR2" s="8"/>
    </row>
    <row r="3" spans="1:44" s="27" customFormat="1" x14ac:dyDescent="0.25">
      <c r="A3" s="28" t="s">
        <v>195</v>
      </c>
      <c r="B3" s="24" t="s">
        <v>46</v>
      </c>
      <c r="C3" s="25">
        <v>45568.673646655094</v>
      </c>
      <c r="D3" s="26" t="s">
        <v>39</v>
      </c>
      <c r="E3" s="26" t="s">
        <v>40</v>
      </c>
      <c r="F3" s="21">
        <f>(G3/(G3+G4))</f>
        <v>0.82456140350877194</v>
      </c>
      <c r="G3" s="26">
        <v>7.52</v>
      </c>
      <c r="H3" s="26">
        <v>23</v>
      </c>
      <c r="I3" s="26">
        <v>7</v>
      </c>
      <c r="J3" s="26">
        <v>10</v>
      </c>
      <c r="K3" s="26">
        <v>100</v>
      </c>
      <c r="L3" s="26">
        <v>100</v>
      </c>
      <c r="M3" s="26">
        <v>15</v>
      </c>
      <c r="N3" s="21">
        <v>0.05</v>
      </c>
      <c r="O3" s="21">
        <v>0.25</v>
      </c>
      <c r="P3" s="21">
        <v>0.4</v>
      </c>
      <c r="Q3" s="21">
        <v>0.3</v>
      </c>
      <c r="R3" s="21">
        <v>0</v>
      </c>
      <c r="S3" s="22">
        <f t="shared" ref="S3:S67" si="0">(P3+Q3+R3)</f>
        <v>0.7</v>
      </c>
      <c r="T3" s="21"/>
      <c r="U3" s="26" t="s">
        <v>44</v>
      </c>
      <c r="V3" s="26" t="s">
        <v>45</v>
      </c>
      <c r="W3" s="26"/>
      <c r="X3" s="26"/>
      <c r="Y3" s="26"/>
      <c r="Z3" s="26"/>
      <c r="AA3" s="26"/>
      <c r="AB3" s="26">
        <v>1.6</v>
      </c>
      <c r="AC3" s="26">
        <v>10</v>
      </c>
      <c r="AD3" s="26"/>
      <c r="AE3" s="26">
        <v>3</v>
      </c>
      <c r="AF3" s="26">
        <v>4</v>
      </c>
      <c r="AG3" s="26">
        <v>0</v>
      </c>
      <c r="AH3" s="26">
        <v>30</v>
      </c>
      <c r="AI3" s="26">
        <v>0</v>
      </c>
      <c r="AJ3" s="26">
        <v>45</v>
      </c>
      <c r="AK3" s="26">
        <v>45</v>
      </c>
      <c r="AL3" s="26">
        <v>10</v>
      </c>
      <c r="AM3" s="26">
        <v>0</v>
      </c>
      <c r="AN3" s="26">
        <v>0</v>
      </c>
      <c r="AO3" s="26">
        <f>(AL3+AM3+AN3)</f>
        <v>10</v>
      </c>
      <c r="AP3" s="26"/>
      <c r="AQ3" s="26"/>
      <c r="AR3" s="26"/>
    </row>
    <row r="4" spans="1:44" s="27" customFormat="1" x14ac:dyDescent="0.25">
      <c r="A4" s="28" t="s">
        <v>196</v>
      </c>
      <c r="B4" s="24"/>
      <c r="C4" s="25"/>
      <c r="D4" s="26"/>
      <c r="E4" s="26"/>
      <c r="F4" s="21">
        <f>(G4/(G3+G4))</f>
        <v>0.17543859649122809</v>
      </c>
      <c r="G4" s="26">
        <f>(AB3)</f>
        <v>1.6</v>
      </c>
      <c r="H4" s="26"/>
      <c r="I4" s="26"/>
      <c r="J4" s="26"/>
      <c r="K4" s="26"/>
      <c r="L4" s="26"/>
      <c r="M4" s="26"/>
      <c r="N4" s="21">
        <v>0</v>
      </c>
      <c r="O4" s="21">
        <v>0</v>
      </c>
      <c r="P4" s="21">
        <f>(AL3/100)</f>
        <v>0.1</v>
      </c>
      <c r="Q4" s="21">
        <f>(AM3/100)</f>
        <v>0</v>
      </c>
      <c r="R4" s="21">
        <f>(AN3/100)</f>
        <v>0</v>
      </c>
      <c r="S4" s="22">
        <f t="shared" si="0"/>
        <v>0.1</v>
      </c>
      <c r="T4" s="21"/>
      <c r="U4" s="26"/>
      <c r="V4" s="26"/>
      <c r="W4" s="26"/>
      <c r="X4" s="26"/>
      <c r="Y4" s="26"/>
      <c r="Z4" s="26"/>
      <c r="AA4" s="26"/>
      <c r="AB4" s="26"/>
      <c r="AC4" s="26"/>
      <c r="AD4" s="26"/>
      <c r="AE4" s="26"/>
      <c r="AF4" s="26"/>
      <c r="AG4" s="26"/>
      <c r="AH4" s="26"/>
      <c r="AI4" s="26"/>
      <c r="AJ4" s="26"/>
      <c r="AK4" s="26"/>
      <c r="AL4" s="26"/>
      <c r="AM4" s="26"/>
      <c r="AN4" s="26"/>
      <c r="AO4" s="26"/>
      <c r="AP4" s="26"/>
      <c r="AQ4" s="26"/>
      <c r="AR4" s="26"/>
    </row>
    <row r="5" spans="1:44" x14ac:dyDescent="0.25">
      <c r="A5" s="13" t="s">
        <v>197</v>
      </c>
      <c r="B5" s="12"/>
      <c r="C5" s="9"/>
      <c r="D5" s="8"/>
      <c r="E5" s="8"/>
      <c r="F5" s="16"/>
      <c r="G5" s="8"/>
      <c r="H5" s="8"/>
      <c r="I5" s="8"/>
      <c r="J5" s="8"/>
      <c r="K5" s="8"/>
      <c r="L5" s="8"/>
      <c r="M5" s="8"/>
      <c r="N5" s="16"/>
      <c r="O5" s="16"/>
      <c r="P5" s="16"/>
      <c r="Q5" s="16"/>
      <c r="R5" s="16"/>
      <c r="S5" s="17"/>
      <c r="T5" s="16">
        <f>SUMPRODUCT(S3:S4,F3:F4)/SUM(F3:F4)</f>
        <v>0.59473684210526323</v>
      </c>
      <c r="U5" s="8"/>
      <c r="V5" s="8"/>
      <c r="W5" s="8"/>
      <c r="X5" s="8"/>
      <c r="Y5" s="8"/>
      <c r="Z5" s="8"/>
      <c r="AA5" s="8"/>
      <c r="AB5" s="8"/>
      <c r="AC5" s="8"/>
      <c r="AD5" s="8"/>
      <c r="AE5" s="8"/>
      <c r="AF5" s="8"/>
      <c r="AG5" s="8"/>
      <c r="AH5" s="8"/>
      <c r="AI5" s="8"/>
      <c r="AJ5" s="8"/>
      <c r="AK5" s="8"/>
      <c r="AL5" s="8"/>
      <c r="AM5" s="8"/>
      <c r="AN5" s="8"/>
      <c r="AO5" s="8"/>
      <c r="AP5" s="8"/>
      <c r="AQ5" s="8"/>
      <c r="AR5" s="8"/>
    </row>
    <row r="6" spans="1:44" s="27" customFormat="1" x14ac:dyDescent="0.25">
      <c r="A6" s="23" t="s">
        <v>198</v>
      </c>
      <c r="B6" s="24" t="s">
        <v>46</v>
      </c>
      <c r="C6" s="25">
        <v>45568.687708333331</v>
      </c>
      <c r="D6" s="26" t="s">
        <v>39</v>
      </c>
      <c r="E6" s="26" t="s">
        <v>40</v>
      </c>
      <c r="F6" s="21">
        <f>(G6/(G6+G7))</f>
        <v>0.58360655737704925</v>
      </c>
      <c r="G6" s="26">
        <v>8.9</v>
      </c>
      <c r="H6" s="26">
        <v>8</v>
      </c>
      <c r="I6" s="26">
        <v>2</v>
      </c>
      <c r="J6" s="26">
        <v>2</v>
      </c>
      <c r="K6" s="26">
        <v>0</v>
      </c>
      <c r="L6" s="26">
        <v>60</v>
      </c>
      <c r="M6" s="26">
        <v>20</v>
      </c>
      <c r="N6" s="21">
        <v>0.1</v>
      </c>
      <c r="O6" s="21">
        <v>0.5</v>
      </c>
      <c r="P6" s="21">
        <v>0.4</v>
      </c>
      <c r="Q6" s="21">
        <v>0</v>
      </c>
      <c r="R6" s="21">
        <v>0</v>
      </c>
      <c r="S6" s="22">
        <f t="shared" si="0"/>
        <v>0.4</v>
      </c>
      <c r="T6" s="21"/>
      <c r="U6" s="26" t="s">
        <v>47</v>
      </c>
      <c r="V6" s="26" t="s">
        <v>48</v>
      </c>
      <c r="W6" s="26"/>
      <c r="X6" s="26"/>
      <c r="Y6" s="26" t="s">
        <v>43</v>
      </c>
      <c r="Z6" s="26"/>
      <c r="AA6" s="26"/>
      <c r="AB6" s="26">
        <v>6.35</v>
      </c>
      <c r="AC6" s="26">
        <v>11</v>
      </c>
      <c r="AD6" s="26"/>
      <c r="AE6" s="26">
        <v>5</v>
      </c>
      <c r="AF6" s="26">
        <v>6</v>
      </c>
      <c r="AG6" s="26">
        <v>0</v>
      </c>
      <c r="AH6" s="26">
        <v>80</v>
      </c>
      <c r="AI6" s="26">
        <v>5</v>
      </c>
      <c r="AJ6" s="26">
        <v>2</v>
      </c>
      <c r="AK6" s="26">
        <v>75</v>
      </c>
      <c r="AL6" s="26">
        <v>23</v>
      </c>
      <c r="AM6" s="26">
        <v>0</v>
      </c>
      <c r="AN6" s="26">
        <v>0</v>
      </c>
      <c r="AO6" s="26">
        <f>(AL6+AM6+AN6)</f>
        <v>23</v>
      </c>
      <c r="AP6" s="26" t="s">
        <v>43</v>
      </c>
      <c r="AQ6" s="26"/>
      <c r="AR6" s="26"/>
    </row>
    <row r="7" spans="1:44" s="27" customFormat="1" x14ac:dyDescent="0.25">
      <c r="A7" s="23" t="s">
        <v>199</v>
      </c>
      <c r="B7" s="24"/>
      <c r="C7" s="25"/>
      <c r="D7" s="26"/>
      <c r="E7" s="26"/>
      <c r="F7" s="21">
        <f>(G7/(G6+G7))</f>
        <v>0.4163934426229508</v>
      </c>
      <c r="G7" s="26">
        <f>(AB6)</f>
        <v>6.35</v>
      </c>
      <c r="H7" s="26"/>
      <c r="I7" s="26"/>
      <c r="J7" s="26"/>
      <c r="K7" s="26"/>
      <c r="L7" s="26"/>
      <c r="M7" s="26"/>
      <c r="N7" s="21">
        <v>0</v>
      </c>
      <c r="O7" s="21">
        <v>0</v>
      </c>
      <c r="P7" s="21">
        <f>(AL6/100)</f>
        <v>0.23</v>
      </c>
      <c r="Q7" s="21">
        <f>(AM6/100)</f>
        <v>0</v>
      </c>
      <c r="R7" s="21">
        <f>(AN6/100)</f>
        <v>0</v>
      </c>
      <c r="S7" s="22">
        <f t="shared" si="0"/>
        <v>0.23</v>
      </c>
      <c r="T7" s="21"/>
      <c r="U7" s="26"/>
      <c r="V7" s="26"/>
      <c r="W7" s="26"/>
      <c r="X7" s="26"/>
      <c r="Y7" s="26"/>
      <c r="Z7" s="26"/>
      <c r="AA7" s="26"/>
      <c r="AB7" s="26"/>
      <c r="AC7" s="26"/>
      <c r="AD7" s="26"/>
      <c r="AE7" s="26"/>
      <c r="AF7" s="26"/>
      <c r="AG7" s="26"/>
      <c r="AH7" s="26"/>
      <c r="AI7" s="26"/>
      <c r="AJ7" s="26"/>
      <c r="AK7" s="26"/>
      <c r="AL7" s="26"/>
      <c r="AM7" s="26"/>
      <c r="AN7" s="26"/>
      <c r="AO7" s="26"/>
      <c r="AP7" s="26"/>
      <c r="AQ7" s="26"/>
      <c r="AR7" s="26"/>
    </row>
    <row r="8" spans="1:44" x14ac:dyDescent="0.25">
      <c r="A8" s="13" t="s">
        <v>200</v>
      </c>
      <c r="B8" s="12"/>
      <c r="C8" s="9"/>
      <c r="D8" s="8"/>
      <c r="E8" s="8"/>
      <c r="F8" s="16"/>
      <c r="G8" s="8"/>
      <c r="H8" s="8"/>
      <c r="I8" s="8"/>
      <c r="J8" s="8"/>
      <c r="K8" s="8"/>
      <c r="L8" s="8"/>
      <c r="M8" s="8"/>
      <c r="N8" s="16"/>
      <c r="O8" s="16"/>
      <c r="P8" s="16"/>
      <c r="Q8" s="16"/>
      <c r="R8" s="16"/>
      <c r="S8" s="17"/>
      <c r="T8" s="16">
        <f>SUMPRODUCT(S6:S7,F6:F7)/SUM(F6:F7)</f>
        <v>0.32921311475409842</v>
      </c>
      <c r="U8" s="8"/>
      <c r="V8" s="8"/>
      <c r="W8" s="8"/>
      <c r="X8" s="8"/>
      <c r="Y8" s="8"/>
      <c r="Z8" s="8"/>
      <c r="AA8" s="8"/>
      <c r="AB8" s="8"/>
      <c r="AC8" s="8"/>
      <c r="AD8" s="8"/>
      <c r="AE8" s="8"/>
      <c r="AF8" s="8"/>
      <c r="AG8" s="8"/>
      <c r="AH8" s="8"/>
      <c r="AI8" s="8"/>
      <c r="AJ8" s="8"/>
      <c r="AK8" s="8"/>
      <c r="AL8" s="8"/>
      <c r="AM8" s="8"/>
      <c r="AN8" s="8"/>
      <c r="AO8" s="8"/>
      <c r="AP8" s="8"/>
      <c r="AQ8" s="8"/>
      <c r="AR8" s="8"/>
    </row>
    <row r="9" spans="1:44" s="27" customFormat="1" x14ac:dyDescent="0.25">
      <c r="A9" s="23" t="s">
        <v>201</v>
      </c>
      <c r="B9" s="24" t="s">
        <v>46</v>
      </c>
      <c r="C9" s="25">
        <v>45568.702256944445</v>
      </c>
      <c r="D9" s="26" t="s">
        <v>39</v>
      </c>
      <c r="E9" s="26" t="s">
        <v>40</v>
      </c>
      <c r="F9" s="21">
        <f>(G9/(G9+G10))</f>
        <v>0.56727272727272726</v>
      </c>
      <c r="G9" s="26">
        <v>7.8</v>
      </c>
      <c r="H9" s="26">
        <v>8</v>
      </c>
      <c r="I9" s="26">
        <v>5</v>
      </c>
      <c r="J9" s="26">
        <v>5</v>
      </c>
      <c r="K9" s="26">
        <v>40</v>
      </c>
      <c r="L9" s="26">
        <v>0</v>
      </c>
      <c r="M9" s="26">
        <v>3</v>
      </c>
      <c r="N9" s="21">
        <v>0</v>
      </c>
      <c r="O9" s="21">
        <v>0.95</v>
      </c>
      <c r="P9" s="21">
        <v>0</v>
      </c>
      <c r="Q9" s="21">
        <v>0</v>
      </c>
      <c r="R9" s="21">
        <v>0.05</v>
      </c>
      <c r="S9" s="22">
        <f t="shared" si="0"/>
        <v>0.05</v>
      </c>
      <c r="T9" s="21"/>
      <c r="U9" s="26" t="s">
        <v>49</v>
      </c>
      <c r="V9" s="26" t="s">
        <v>50</v>
      </c>
      <c r="W9" s="26"/>
      <c r="X9" s="26"/>
      <c r="Y9" s="26" t="s">
        <v>43</v>
      </c>
      <c r="Z9" s="26"/>
      <c r="AA9" s="26"/>
      <c r="AB9" s="26">
        <v>5.95</v>
      </c>
      <c r="AC9" s="26">
        <v>52</v>
      </c>
      <c r="AD9" s="26"/>
      <c r="AE9" s="26">
        <v>7</v>
      </c>
      <c r="AF9" s="26">
        <v>39</v>
      </c>
      <c r="AG9" s="26">
        <v>5</v>
      </c>
      <c r="AH9" s="26">
        <v>5</v>
      </c>
      <c r="AI9" s="26">
        <v>75</v>
      </c>
      <c r="AJ9" s="26">
        <v>0</v>
      </c>
      <c r="AK9" s="26">
        <v>70</v>
      </c>
      <c r="AL9" s="26">
        <v>30</v>
      </c>
      <c r="AM9" s="26">
        <v>0</v>
      </c>
      <c r="AN9" s="26">
        <v>0</v>
      </c>
      <c r="AO9" s="26">
        <f>(AL9+AM9+AN9)</f>
        <v>30</v>
      </c>
      <c r="AP9" s="26" t="s">
        <v>43</v>
      </c>
      <c r="AQ9" s="26"/>
      <c r="AR9" s="26"/>
    </row>
    <row r="10" spans="1:44" s="27" customFormat="1" x14ac:dyDescent="0.25">
      <c r="A10" s="23" t="s">
        <v>202</v>
      </c>
      <c r="B10" s="24"/>
      <c r="C10" s="25"/>
      <c r="D10" s="26"/>
      <c r="E10" s="26"/>
      <c r="F10" s="21">
        <f>(G10/(G9+G10))</f>
        <v>0.43272727272727274</v>
      </c>
      <c r="G10" s="26">
        <f>(AB9)</f>
        <v>5.95</v>
      </c>
      <c r="H10" s="26"/>
      <c r="I10" s="26"/>
      <c r="J10" s="26"/>
      <c r="K10" s="26"/>
      <c r="L10" s="26"/>
      <c r="M10" s="26"/>
      <c r="N10" s="21">
        <v>0</v>
      </c>
      <c r="O10" s="21">
        <v>0</v>
      </c>
      <c r="P10" s="21">
        <f>(AL9/100)</f>
        <v>0.3</v>
      </c>
      <c r="Q10" s="21">
        <f>(AM9/100)</f>
        <v>0</v>
      </c>
      <c r="R10" s="21">
        <f>(AN9/100)</f>
        <v>0</v>
      </c>
      <c r="S10" s="22">
        <f t="shared" si="0"/>
        <v>0.3</v>
      </c>
      <c r="T10" s="21"/>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x14ac:dyDescent="0.25">
      <c r="A11" s="13" t="s">
        <v>203</v>
      </c>
      <c r="B11" s="12"/>
      <c r="C11" s="9"/>
      <c r="D11" s="8"/>
      <c r="E11" s="8"/>
      <c r="F11" s="16"/>
      <c r="G11" s="8"/>
      <c r="H11" s="8"/>
      <c r="I11" s="8"/>
      <c r="J11" s="8"/>
      <c r="K11" s="8"/>
      <c r="L11" s="8"/>
      <c r="M11" s="8"/>
      <c r="N11" s="16"/>
      <c r="O11" s="16"/>
      <c r="P11" s="16"/>
      <c r="Q11" s="16"/>
      <c r="R11" s="16"/>
      <c r="S11" s="17"/>
      <c r="T11" s="16">
        <f>SUMPRODUCT(S9:S10,F9:F10)/SUM(F9:F10)</f>
        <v>0.15818181818181817</v>
      </c>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x14ac:dyDescent="0.25">
      <c r="A12" s="13">
        <v>13</v>
      </c>
      <c r="B12" s="12" t="s">
        <v>43</v>
      </c>
      <c r="C12" s="9">
        <v>45568.744403217592</v>
      </c>
      <c r="D12" s="8" t="s">
        <v>39</v>
      </c>
      <c r="E12" s="8" t="s">
        <v>40</v>
      </c>
      <c r="F12" s="16"/>
      <c r="G12" s="8">
        <v>6.38</v>
      </c>
      <c r="H12" s="8">
        <v>28</v>
      </c>
      <c r="I12" s="8">
        <v>22</v>
      </c>
      <c r="J12" s="8">
        <v>14</v>
      </c>
      <c r="K12" s="8">
        <v>50</v>
      </c>
      <c r="L12" s="8">
        <v>15</v>
      </c>
      <c r="M12" s="8">
        <v>90</v>
      </c>
      <c r="N12" s="16">
        <v>0</v>
      </c>
      <c r="O12" s="16">
        <v>0.3</v>
      </c>
      <c r="P12" s="16">
        <v>0.7</v>
      </c>
      <c r="Q12" s="16">
        <v>0</v>
      </c>
      <c r="R12" s="16">
        <v>0</v>
      </c>
      <c r="S12" s="17">
        <f t="shared" si="0"/>
        <v>0.7</v>
      </c>
      <c r="T12" s="16">
        <f>(S12)</f>
        <v>0.7</v>
      </c>
      <c r="U12" s="8" t="s">
        <v>51</v>
      </c>
      <c r="V12" s="8" t="s">
        <v>52</v>
      </c>
      <c r="W12" s="8"/>
      <c r="X12" s="8"/>
      <c r="Y12" s="8"/>
      <c r="Z12" s="8"/>
      <c r="AA12" s="8"/>
      <c r="AB12" s="8"/>
      <c r="AC12" s="8"/>
      <c r="AD12" s="8"/>
      <c r="AE12" s="8"/>
      <c r="AF12" s="8"/>
      <c r="AG12" s="8"/>
      <c r="AH12" s="8"/>
      <c r="AI12" s="8"/>
      <c r="AJ12" s="8"/>
      <c r="AK12" s="8"/>
      <c r="AL12" s="8"/>
      <c r="AM12" s="8"/>
      <c r="AN12" s="8"/>
      <c r="AO12" s="8"/>
      <c r="AP12" s="8"/>
      <c r="AQ12" s="8"/>
      <c r="AR12" s="8"/>
    </row>
    <row r="13" spans="1:44" x14ac:dyDescent="0.25">
      <c r="A13" s="13">
        <v>14</v>
      </c>
      <c r="B13" s="12" t="s">
        <v>43</v>
      </c>
      <c r="C13" s="9">
        <v>45568.757333668982</v>
      </c>
      <c r="D13" s="8" t="s">
        <v>39</v>
      </c>
      <c r="E13" s="8" t="s">
        <v>40</v>
      </c>
      <c r="F13" s="16"/>
      <c r="G13" s="8">
        <v>15.52</v>
      </c>
      <c r="H13" s="8">
        <v>22.5</v>
      </c>
      <c r="I13" s="8">
        <v>2</v>
      </c>
      <c r="J13" s="8">
        <v>7</v>
      </c>
      <c r="K13" s="8">
        <v>100</v>
      </c>
      <c r="L13" s="8">
        <v>0</v>
      </c>
      <c r="M13" s="8">
        <v>10</v>
      </c>
      <c r="N13" s="16">
        <v>0.05</v>
      </c>
      <c r="O13" s="16">
        <v>0.7</v>
      </c>
      <c r="P13" s="16">
        <v>0.25</v>
      </c>
      <c r="Q13" s="16">
        <v>0</v>
      </c>
      <c r="R13" s="16">
        <v>0</v>
      </c>
      <c r="S13" s="17">
        <f t="shared" si="0"/>
        <v>0.25</v>
      </c>
      <c r="T13" s="16">
        <f>(S13)</f>
        <v>0.25</v>
      </c>
      <c r="U13" s="8" t="s">
        <v>53</v>
      </c>
      <c r="V13" s="8" t="s">
        <v>54</v>
      </c>
      <c r="W13" s="8"/>
      <c r="X13" s="8"/>
      <c r="Y13" s="8"/>
      <c r="Z13" s="8"/>
      <c r="AA13" s="8"/>
      <c r="AB13" s="8"/>
      <c r="AC13" s="8"/>
      <c r="AD13" s="8"/>
      <c r="AE13" s="8"/>
      <c r="AF13" s="8"/>
      <c r="AG13" s="8"/>
      <c r="AH13" s="8"/>
      <c r="AI13" s="8"/>
      <c r="AJ13" s="8"/>
      <c r="AK13" s="8"/>
      <c r="AL13" s="8"/>
      <c r="AM13" s="8"/>
      <c r="AN13" s="8"/>
      <c r="AO13" s="8"/>
      <c r="AP13" s="8"/>
      <c r="AQ13" s="8"/>
      <c r="AR13" s="8"/>
    </row>
    <row r="14" spans="1:44" x14ac:dyDescent="0.25">
      <c r="A14" s="13">
        <v>15</v>
      </c>
      <c r="B14" s="12" t="s">
        <v>43</v>
      </c>
      <c r="C14" s="9">
        <v>45568.765694259258</v>
      </c>
      <c r="D14" s="8" t="s">
        <v>39</v>
      </c>
      <c r="E14" s="8" t="s">
        <v>40</v>
      </c>
      <c r="F14" s="16"/>
      <c r="G14" s="8">
        <v>4.5</v>
      </c>
      <c r="H14" s="8">
        <v>36</v>
      </c>
      <c r="I14" s="8">
        <v>18</v>
      </c>
      <c r="J14" s="8">
        <v>5</v>
      </c>
      <c r="K14" s="8">
        <v>15</v>
      </c>
      <c r="L14" s="8">
        <v>15</v>
      </c>
      <c r="M14" s="8">
        <v>100</v>
      </c>
      <c r="N14" s="16">
        <v>0</v>
      </c>
      <c r="O14" s="16">
        <v>0.1</v>
      </c>
      <c r="P14" s="16">
        <v>0.4</v>
      </c>
      <c r="Q14" s="16">
        <v>0.5</v>
      </c>
      <c r="R14" s="16">
        <v>0</v>
      </c>
      <c r="S14" s="17">
        <f t="shared" si="0"/>
        <v>0.9</v>
      </c>
      <c r="T14" s="16">
        <f>(S14)</f>
        <v>0.9</v>
      </c>
      <c r="U14" s="8" t="s">
        <v>55</v>
      </c>
      <c r="V14" s="8" t="s">
        <v>56</v>
      </c>
      <c r="W14" s="8"/>
      <c r="X14" s="8"/>
      <c r="Y14" s="8"/>
      <c r="Z14" s="8"/>
      <c r="AA14" s="8"/>
      <c r="AB14" s="8"/>
      <c r="AC14" s="8"/>
      <c r="AD14" s="8"/>
      <c r="AE14" s="8"/>
      <c r="AF14" s="8"/>
      <c r="AG14" s="8"/>
      <c r="AH14" s="8"/>
      <c r="AI14" s="8"/>
      <c r="AJ14" s="8"/>
      <c r="AK14" s="8"/>
      <c r="AL14" s="8"/>
      <c r="AM14" s="8"/>
      <c r="AN14" s="8"/>
      <c r="AO14" s="8"/>
      <c r="AP14" s="8"/>
      <c r="AQ14" s="8"/>
      <c r="AR14" s="8"/>
    </row>
    <row r="15" spans="1:44" x14ac:dyDescent="0.25">
      <c r="A15" s="13">
        <v>16</v>
      </c>
      <c r="B15" s="12"/>
      <c r="C15" s="9"/>
      <c r="D15" s="8"/>
      <c r="E15" s="8"/>
      <c r="F15" s="16"/>
      <c r="G15" s="8"/>
      <c r="H15" s="8"/>
      <c r="I15" s="8"/>
      <c r="J15" s="8"/>
      <c r="K15" s="8"/>
      <c r="L15" s="8"/>
      <c r="M15" s="8"/>
      <c r="N15" s="16"/>
      <c r="O15" s="16"/>
      <c r="P15" s="16"/>
      <c r="Q15" s="16"/>
      <c r="R15" s="16"/>
      <c r="S15" s="17"/>
      <c r="T15" s="3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s="27" customFormat="1" x14ac:dyDescent="0.25">
      <c r="A16" s="23" t="s">
        <v>205</v>
      </c>
      <c r="B16" s="24" t="s">
        <v>46</v>
      </c>
      <c r="C16" s="25">
        <v>45568.793134270833</v>
      </c>
      <c r="D16" s="26" t="s">
        <v>39</v>
      </c>
      <c r="E16" s="26" t="s">
        <v>40</v>
      </c>
      <c r="F16" s="21">
        <f>(G16/(G16+G17))</f>
        <v>0.58549618320610686</v>
      </c>
      <c r="G16" s="26">
        <v>7.67</v>
      </c>
      <c r="H16" s="26">
        <v>31</v>
      </c>
      <c r="I16" s="26">
        <v>4.5</v>
      </c>
      <c r="J16" s="26">
        <v>12</v>
      </c>
      <c r="K16" s="26">
        <v>100</v>
      </c>
      <c r="L16" s="26">
        <v>90</v>
      </c>
      <c r="M16" s="26">
        <v>30</v>
      </c>
      <c r="N16" s="21">
        <v>0.1</v>
      </c>
      <c r="O16" s="21">
        <v>0.6</v>
      </c>
      <c r="P16" s="21">
        <v>0.2</v>
      </c>
      <c r="Q16" s="21">
        <v>0.1</v>
      </c>
      <c r="R16" s="21">
        <v>0</v>
      </c>
      <c r="S16" s="22">
        <f t="shared" si="0"/>
        <v>0.30000000000000004</v>
      </c>
      <c r="T16" s="21"/>
      <c r="U16" s="26" t="s">
        <v>57</v>
      </c>
      <c r="V16" s="26" t="s">
        <v>58</v>
      </c>
      <c r="W16" s="26"/>
      <c r="X16" s="26"/>
      <c r="Y16" s="26"/>
      <c r="Z16" s="26"/>
      <c r="AA16" s="26"/>
      <c r="AB16" s="26">
        <v>5.43</v>
      </c>
      <c r="AC16" s="26">
        <v>14</v>
      </c>
      <c r="AD16" s="26"/>
      <c r="AE16" s="26">
        <v>3</v>
      </c>
      <c r="AF16" s="26">
        <v>2</v>
      </c>
      <c r="AG16" s="26">
        <v>100</v>
      </c>
      <c r="AH16" s="26">
        <v>100</v>
      </c>
      <c r="AI16" s="26">
        <v>10</v>
      </c>
      <c r="AJ16" s="26">
        <v>10</v>
      </c>
      <c r="AK16" s="26">
        <v>90</v>
      </c>
      <c r="AL16" s="26">
        <v>0</v>
      </c>
      <c r="AM16" s="26">
        <v>0</v>
      </c>
      <c r="AN16" s="26">
        <v>0</v>
      </c>
      <c r="AO16" s="26">
        <f>(AL16+AM16+AN16)</f>
        <v>0</v>
      </c>
      <c r="AP16" s="26"/>
      <c r="AQ16" s="26"/>
      <c r="AR16" s="26"/>
    </row>
    <row r="17" spans="1:44" s="27" customFormat="1" x14ac:dyDescent="0.25">
      <c r="A17" s="23" t="s">
        <v>204</v>
      </c>
      <c r="B17" s="24"/>
      <c r="C17" s="25"/>
      <c r="D17" s="26"/>
      <c r="E17" s="26"/>
      <c r="F17" s="21">
        <f>(G17/(G16+G17))</f>
        <v>0.41450381679389314</v>
      </c>
      <c r="G17" s="26">
        <f>(AB16)</f>
        <v>5.43</v>
      </c>
      <c r="H17" s="26"/>
      <c r="I17" s="26"/>
      <c r="J17" s="26"/>
      <c r="K17" s="26"/>
      <c r="L17" s="26"/>
      <c r="M17" s="26"/>
      <c r="N17" s="21">
        <v>0</v>
      </c>
      <c r="O17" s="21">
        <v>0</v>
      </c>
      <c r="P17" s="21">
        <f>(AL16/100)</f>
        <v>0</v>
      </c>
      <c r="Q17" s="21">
        <f>(AM16/100)</f>
        <v>0</v>
      </c>
      <c r="R17" s="21">
        <f>(AN16/100)</f>
        <v>0</v>
      </c>
      <c r="S17" s="22">
        <f t="shared" si="0"/>
        <v>0</v>
      </c>
      <c r="T17" s="21"/>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4" x14ac:dyDescent="0.25">
      <c r="A18" s="13" t="s">
        <v>206</v>
      </c>
      <c r="B18" s="12"/>
      <c r="C18" s="9"/>
      <c r="D18" s="8"/>
      <c r="E18" s="8"/>
      <c r="F18" s="16"/>
      <c r="G18" s="8"/>
      <c r="H18" s="8"/>
      <c r="I18" s="8"/>
      <c r="J18" s="8"/>
      <c r="K18" s="8"/>
      <c r="L18" s="8"/>
      <c r="M18" s="8"/>
      <c r="N18" s="16"/>
      <c r="O18" s="16"/>
      <c r="P18" s="16"/>
      <c r="Q18" s="16"/>
      <c r="R18" s="16"/>
      <c r="S18" s="17"/>
      <c r="T18" s="16">
        <f>SUMPRODUCT(S16:S17,F16:F17)/SUM(F16:F17)</f>
        <v>0.17564885496183208</v>
      </c>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x14ac:dyDescent="0.25">
      <c r="A19" s="13">
        <v>18</v>
      </c>
      <c r="B19" s="12" t="s">
        <v>43</v>
      </c>
      <c r="C19" s="10">
        <v>45589.648668981485</v>
      </c>
      <c r="D19" s="8" t="s">
        <v>172</v>
      </c>
      <c r="E19" s="8"/>
      <c r="F19" s="16"/>
      <c r="G19" s="8">
        <v>9.1</v>
      </c>
      <c r="H19" s="8">
        <v>19</v>
      </c>
      <c r="I19" s="8">
        <v>5</v>
      </c>
      <c r="J19" s="8">
        <v>2</v>
      </c>
      <c r="K19" s="8">
        <v>50</v>
      </c>
      <c r="L19" s="8">
        <v>75</v>
      </c>
      <c r="M19" s="8">
        <v>5</v>
      </c>
      <c r="N19" s="16">
        <v>0.01</v>
      </c>
      <c r="O19" s="16">
        <v>0.25</v>
      </c>
      <c r="P19" s="16">
        <v>0.4</v>
      </c>
      <c r="Q19" s="16">
        <v>0.34</v>
      </c>
      <c r="R19" s="16">
        <v>0</v>
      </c>
      <c r="S19" s="17">
        <f t="shared" si="0"/>
        <v>0.74</v>
      </c>
      <c r="T19" s="16">
        <f t="shared" ref="T19" si="1">SUMPRODUCT(S17:S18,F17:F18)/SUM(F17:F18)</f>
        <v>0</v>
      </c>
      <c r="U19" s="8" t="s">
        <v>175</v>
      </c>
      <c r="V19" s="8" t="s">
        <v>176</v>
      </c>
      <c r="W19" s="8" t="s">
        <v>175</v>
      </c>
      <c r="X19" s="8" t="s">
        <v>175</v>
      </c>
      <c r="Y19" s="8" t="s">
        <v>175</v>
      </c>
      <c r="Z19" s="8" t="s">
        <v>175</v>
      </c>
      <c r="AA19" s="8"/>
      <c r="AB19" s="8"/>
      <c r="AC19" s="8"/>
      <c r="AD19" s="8"/>
      <c r="AE19" s="8"/>
      <c r="AF19" s="8"/>
      <c r="AG19" s="8"/>
      <c r="AH19" s="8"/>
      <c r="AI19" s="8"/>
      <c r="AJ19" s="8"/>
      <c r="AK19" s="8"/>
      <c r="AL19" s="8"/>
      <c r="AM19" s="8"/>
      <c r="AN19" s="8"/>
      <c r="AO19" s="8"/>
      <c r="AP19" s="8"/>
      <c r="AQ19" s="8"/>
      <c r="AR19" s="8"/>
    </row>
    <row r="20" spans="1:44" x14ac:dyDescent="0.25">
      <c r="A20" s="13">
        <v>19</v>
      </c>
      <c r="B20" s="12" t="s">
        <v>43</v>
      </c>
      <c r="C20" s="10">
        <v>45589.66646990741</v>
      </c>
      <c r="D20" s="8" t="s">
        <v>173</v>
      </c>
      <c r="E20" s="8"/>
      <c r="F20" s="16"/>
      <c r="G20" s="8">
        <v>11.8</v>
      </c>
      <c r="H20" s="8">
        <v>17</v>
      </c>
      <c r="I20" s="8">
        <v>4</v>
      </c>
      <c r="J20" s="8">
        <v>12.5</v>
      </c>
      <c r="K20" s="8">
        <v>60</v>
      </c>
      <c r="L20" s="8">
        <v>0</v>
      </c>
      <c r="M20" s="8">
        <v>5</v>
      </c>
      <c r="N20" s="16">
        <v>0.05</v>
      </c>
      <c r="O20" s="16">
        <v>0.7</v>
      </c>
      <c r="P20" s="16">
        <v>0.2</v>
      </c>
      <c r="Q20" s="16">
        <v>0.05</v>
      </c>
      <c r="R20" s="16">
        <v>0</v>
      </c>
      <c r="S20" s="17">
        <f t="shared" si="0"/>
        <v>0.25</v>
      </c>
      <c r="T20" s="16">
        <f>(S20)</f>
        <v>0.25</v>
      </c>
      <c r="U20" s="8" t="s">
        <v>175</v>
      </c>
      <c r="V20" s="8" t="s">
        <v>177</v>
      </c>
      <c r="W20" s="8" t="s">
        <v>175</v>
      </c>
      <c r="X20" s="8" t="s">
        <v>175</v>
      </c>
      <c r="Y20" s="8" t="s">
        <v>175</v>
      </c>
      <c r="Z20" s="8" t="s">
        <v>175</v>
      </c>
      <c r="AA20" s="8"/>
      <c r="AB20" s="8"/>
      <c r="AC20" s="8"/>
      <c r="AD20" s="8"/>
      <c r="AE20" s="8"/>
      <c r="AF20" s="8"/>
      <c r="AG20" s="8"/>
      <c r="AH20" s="8"/>
      <c r="AI20" s="8"/>
      <c r="AJ20" s="8"/>
      <c r="AK20" s="8"/>
      <c r="AL20" s="8"/>
      <c r="AM20" s="8"/>
      <c r="AN20" s="8"/>
      <c r="AO20" s="8"/>
      <c r="AP20" s="8"/>
      <c r="AQ20" s="8"/>
      <c r="AR20" s="8"/>
    </row>
    <row r="21" spans="1:44" x14ac:dyDescent="0.25">
      <c r="A21" s="13">
        <v>20</v>
      </c>
      <c r="B21" s="12" t="s">
        <v>43</v>
      </c>
      <c r="C21" s="10">
        <v>45589.678078703706</v>
      </c>
      <c r="D21" s="8" t="s">
        <v>173</v>
      </c>
      <c r="E21" s="8"/>
      <c r="F21" s="16"/>
      <c r="G21" s="8">
        <v>9.3000000000000007</v>
      </c>
      <c r="H21" s="8">
        <v>15</v>
      </c>
      <c r="I21" s="8">
        <v>26</v>
      </c>
      <c r="J21" s="8">
        <v>21</v>
      </c>
      <c r="K21" s="8">
        <v>95</v>
      </c>
      <c r="L21" s="8">
        <v>100</v>
      </c>
      <c r="M21" s="8">
        <v>25</v>
      </c>
      <c r="N21" s="16">
        <v>0</v>
      </c>
      <c r="O21" s="16">
        <v>0.85</v>
      </c>
      <c r="P21" s="16">
        <v>0.15</v>
      </c>
      <c r="Q21" s="16">
        <v>0</v>
      </c>
      <c r="R21" s="16">
        <v>0</v>
      </c>
      <c r="S21" s="17">
        <f t="shared" si="0"/>
        <v>0.15</v>
      </c>
      <c r="T21" s="16">
        <f t="shared" ref="T21:T42" si="2">(S21)</f>
        <v>0.15</v>
      </c>
      <c r="U21" s="8" t="s">
        <v>175</v>
      </c>
      <c r="V21" s="8" t="s">
        <v>178</v>
      </c>
      <c r="W21" s="8" t="s">
        <v>175</v>
      </c>
      <c r="X21" s="8" t="s">
        <v>175</v>
      </c>
      <c r="Y21" s="8" t="s">
        <v>175</v>
      </c>
      <c r="Z21" s="8" t="s">
        <v>175</v>
      </c>
      <c r="AA21" s="8"/>
      <c r="AB21" s="8"/>
      <c r="AC21" s="8"/>
      <c r="AD21" s="8"/>
      <c r="AE21" s="8"/>
      <c r="AF21" s="8"/>
      <c r="AG21" s="8"/>
      <c r="AH21" s="8"/>
      <c r="AI21" s="8"/>
      <c r="AJ21" s="8"/>
      <c r="AK21" s="8"/>
      <c r="AL21" s="8"/>
      <c r="AM21" s="8"/>
      <c r="AN21" s="8"/>
      <c r="AO21" s="8"/>
      <c r="AP21" s="8"/>
      <c r="AQ21" s="8"/>
      <c r="AR21" s="8"/>
    </row>
    <row r="22" spans="1:44" x14ac:dyDescent="0.25">
      <c r="A22" s="13">
        <v>21</v>
      </c>
      <c r="B22" s="12" t="s">
        <v>43</v>
      </c>
      <c r="C22" s="10">
        <v>45589.689409722225</v>
      </c>
      <c r="D22" s="8" t="s">
        <v>173</v>
      </c>
      <c r="E22" s="8"/>
      <c r="F22" s="16"/>
      <c r="G22" s="8">
        <v>11.1</v>
      </c>
      <c r="H22" s="8">
        <v>24</v>
      </c>
      <c r="I22" s="8">
        <v>7</v>
      </c>
      <c r="J22" s="8">
        <v>2.5</v>
      </c>
      <c r="K22" s="8">
        <v>100</v>
      </c>
      <c r="L22" s="8">
        <v>60</v>
      </c>
      <c r="M22" s="8">
        <v>0</v>
      </c>
      <c r="N22" s="16">
        <v>0</v>
      </c>
      <c r="O22" s="16">
        <v>0.7</v>
      </c>
      <c r="P22" s="16">
        <v>0.15</v>
      </c>
      <c r="Q22" s="16">
        <v>0.14000000000000001</v>
      </c>
      <c r="R22" s="16">
        <v>0.01</v>
      </c>
      <c r="S22" s="17">
        <f t="shared" si="0"/>
        <v>0.30000000000000004</v>
      </c>
      <c r="T22" s="16">
        <f t="shared" si="2"/>
        <v>0.30000000000000004</v>
      </c>
      <c r="U22" s="8" t="s">
        <v>175</v>
      </c>
      <c r="V22" s="8" t="s">
        <v>179</v>
      </c>
      <c r="W22" s="8" t="s">
        <v>175</v>
      </c>
      <c r="X22" s="8" t="s">
        <v>175</v>
      </c>
      <c r="Y22" s="8" t="s">
        <v>175</v>
      </c>
      <c r="Z22" s="8" t="s">
        <v>175</v>
      </c>
      <c r="AA22" s="8"/>
      <c r="AB22" s="8"/>
      <c r="AC22" s="8"/>
      <c r="AD22" s="8"/>
      <c r="AE22" s="8"/>
      <c r="AF22" s="8"/>
      <c r="AG22" s="8"/>
      <c r="AH22" s="8"/>
      <c r="AI22" s="8"/>
      <c r="AJ22" s="8"/>
      <c r="AK22" s="8"/>
      <c r="AL22" s="8"/>
      <c r="AM22" s="8"/>
      <c r="AN22" s="8"/>
      <c r="AO22" s="8"/>
      <c r="AP22" s="8"/>
      <c r="AQ22" s="8"/>
      <c r="AR22" s="8"/>
    </row>
    <row r="23" spans="1:44" x14ac:dyDescent="0.25">
      <c r="A23" s="13">
        <v>22</v>
      </c>
      <c r="B23" s="12" t="s">
        <v>43</v>
      </c>
      <c r="C23" s="10">
        <v>45589.702534722222</v>
      </c>
      <c r="D23" s="8" t="s">
        <v>173</v>
      </c>
      <c r="E23" s="8"/>
      <c r="F23" s="16"/>
      <c r="G23" s="8">
        <v>8.5</v>
      </c>
      <c r="H23" s="8">
        <v>26</v>
      </c>
      <c r="I23" s="8">
        <v>9</v>
      </c>
      <c r="J23" s="8">
        <v>1</v>
      </c>
      <c r="K23" s="8">
        <v>0</v>
      </c>
      <c r="L23" s="8">
        <v>5</v>
      </c>
      <c r="M23" s="8">
        <v>95</v>
      </c>
      <c r="N23" s="16">
        <v>0</v>
      </c>
      <c r="O23" s="16">
        <v>0.8</v>
      </c>
      <c r="P23" s="16">
        <v>0.1</v>
      </c>
      <c r="Q23" s="16">
        <v>0.1</v>
      </c>
      <c r="R23" s="16">
        <v>0</v>
      </c>
      <c r="S23" s="17">
        <f t="shared" si="0"/>
        <v>0.2</v>
      </c>
      <c r="T23" s="16">
        <f t="shared" si="2"/>
        <v>0.2</v>
      </c>
      <c r="U23" s="8" t="s">
        <v>175</v>
      </c>
      <c r="V23" s="8" t="s">
        <v>180</v>
      </c>
      <c r="W23" s="8" t="s">
        <v>175</v>
      </c>
      <c r="X23" s="8" t="s">
        <v>175</v>
      </c>
      <c r="Y23" s="8" t="s">
        <v>175</v>
      </c>
      <c r="Z23" s="8" t="s">
        <v>175</v>
      </c>
      <c r="AA23" s="8"/>
      <c r="AB23" s="8"/>
      <c r="AC23" s="8"/>
      <c r="AD23" s="8"/>
      <c r="AE23" s="8"/>
      <c r="AF23" s="8"/>
      <c r="AG23" s="8"/>
      <c r="AH23" s="8"/>
      <c r="AI23" s="8"/>
      <c r="AJ23" s="8"/>
      <c r="AK23" s="8"/>
      <c r="AL23" s="8"/>
      <c r="AM23" s="8"/>
      <c r="AN23" s="8"/>
      <c r="AO23" s="8"/>
      <c r="AP23" s="8"/>
      <c r="AQ23" s="8"/>
      <c r="AR23" s="8"/>
    </row>
    <row r="24" spans="1:44" x14ac:dyDescent="0.25">
      <c r="A24" s="13">
        <v>23</v>
      </c>
      <c r="B24" s="12" t="s">
        <v>43</v>
      </c>
      <c r="C24" s="10">
        <v>45589.71303240741</v>
      </c>
      <c r="D24" s="8" t="s">
        <v>173</v>
      </c>
      <c r="E24" s="8"/>
      <c r="F24" s="16"/>
      <c r="G24" s="8">
        <v>7</v>
      </c>
      <c r="H24" s="8">
        <v>27</v>
      </c>
      <c r="I24" s="8">
        <v>15</v>
      </c>
      <c r="J24" s="8">
        <v>7</v>
      </c>
      <c r="K24" s="8">
        <v>40</v>
      </c>
      <c r="L24" s="8">
        <v>50</v>
      </c>
      <c r="M24" s="8">
        <v>80</v>
      </c>
      <c r="N24" s="16">
        <v>0.15</v>
      </c>
      <c r="O24" s="16">
        <v>0.9</v>
      </c>
      <c r="P24" s="16">
        <v>0.1</v>
      </c>
      <c r="Q24" s="16">
        <v>0.1</v>
      </c>
      <c r="R24" s="16">
        <v>0.05</v>
      </c>
      <c r="S24" s="17">
        <f t="shared" si="0"/>
        <v>0.25</v>
      </c>
      <c r="T24" s="16">
        <f t="shared" si="2"/>
        <v>0.25</v>
      </c>
      <c r="U24" s="8" t="s">
        <v>175</v>
      </c>
      <c r="V24" s="8" t="s">
        <v>181</v>
      </c>
      <c r="W24" s="8" t="s">
        <v>175</v>
      </c>
      <c r="X24" s="8" t="s">
        <v>175</v>
      </c>
      <c r="Y24" s="8" t="s">
        <v>175</v>
      </c>
      <c r="Z24" s="8" t="s">
        <v>175</v>
      </c>
      <c r="AA24" s="8"/>
      <c r="AB24" s="8"/>
      <c r="AC24" s="8"/>
      <c r="AD24" s="8"/>
      <c r="AE24" s="8"/>
      <c r="AF24" s="8"/>
      <c r="AG24" s="8"/>
      <c r="AH24" s="8"/>
      <c r="AI24" s="8"/>
      <c r="AJ24" s="8"/>
      <c r="AK24" s="8"/>
      <c r="AL24" s="8"/>
      <c r="AM24" s="8"/>
      <c r="AN24" s="8"/>
      <c r="AO24" s="8"/>
      <c r="AP24" s="8"/>
      <c r="AQ24" s="8"/>
      <c r="AR24" s="8"/>
    </row>
    <row r="25" spans="1:44" x14ac:dyDescent="0.25">
      <c r="A25" s="13">
        <v>24</v>
      </c>
      <c r="B25" s="12" t="s">
        <v>43</v>
      </c>
      <c r="C25" s="10">
        <v>45589.725914351853</v>
      </c>
      <c r="D25" s="8" t="s">
        <v>174</v>
      </c>
      <c r="E25" s="8"/>
      <c r="F25" s="16"/>
      <c r="G25" s="8">
        <v>6.7</v>
      </c>
      <c r="H25" s="8">
        <v>18</v>
      </c>
      <c r="I25" s="8">
        <v>12</v>
      </c>
      <c r="J25" s="8">
        <v>5</v>
      </c>
      <c r="K25" s="8">
        <v>40</v>
      </c>
      <c r="L25" s="8">
        <v>75</v>
      </c>
      <c r="M25" s="8">
        <v>85</v>
      </c>
      <c r="N25" s="16">
        <v>0.05</v>
      </c>
      <c r="O25" s="16">
        <v>0.7</v>
      </c>
      <c r="P25" s="16">
        <v>0.25</v>
      </c>
      <c r="Q25" s="16">
        <v>0</v>
      </c>
      <c r="R25" s="16">
        <v>0</v>
      </c>
      <c r="S25" s="17">
        <f t="shared" si="0"/>
        <v>0.25</v>
      </c>
      <c r="T25" s="16">
        <f t="shared" si="2"/>
        <v>0.25</v>
      </c>
      <c r="U25" s="8" t="s">
        <v>175</v>
      </c>
      <c r="V25" s="8" t="s">
        <v>182</v>
      </c>
      <c r="W25" s="8" t="s">
        <v>175</v>
      </c>
      <c r="X25" s="8" t="s">
        <v>175</v>
      </c>
      <c r="Y25" s="8" t="s">
        <v>175</v>
      </c>
      <c r="Z25" s="8" t="s">
        <v>175</v>
      </c>
      <c r="AA25" s="8"/>
      <c r="AB25" s="8"/>
      <c r="AC25" s="8"/>
      <c r="AD25" s="8"/>
      <c r="AE25" s="8"/>
      <c r="AF25" s="8"/>
      <c r="AG25" s="8"/>
      <c r="AH25" s="8"/>
      <c r="AI25" s="8"/>
      <c r="AJ25" s="8"/>
      <c r="AK25" s="8"/>
      <c r="AL25" s="8"/>
      <c r="AM25" s="8"/>
      <c r="AN25" s="8"/>
      <c r="AO25" s="8"/>
      <c r="AP25" s="8"/>
      <c r="AQ25" s="8"/>
      <c r="AR25" s="8"/>
    </row>
    <row r="26" spans="1:44" x14ac:dyDescent="0.25">
      <c r="A26" s="13">
        <v>25</v>
      </c>
      <c r="B26" s="12" t="s">
        <v>43</v>
      </c>
      <c r="C26" s="10">
        <v>45589.741678240738</v>
      </c>
      <c r="D26" s="8" t="s">
        <v>173</v>
      </c>
      <c r="E26" s="8"/>
      <c r="F26" s="16"/>
      <c r="G26" s="8">
        <v>11</v>
      </c>
      <c r="H26" s="8">
        <v>13</v>
      </c>
      <c r="I26" s="8">
        <v>8</v>
      </c>
      <c r="J26" s="8">
        <v>22</v>
      </c>
      <c r="K26" s="8">
        <v>100</v>
      </c>
      <c r="L26" s="8">
        <v>80</v>
      </c>
      <c r="M26" s="8">
        <v>20</v>
      </c>
      <c r="N26" s="16">
        <v>0</v>
      </c>
      <c r="O26" s="16">
        <v>0.9</v>
      </c>
      <c r="P26" s="16">
        <v>0.1</v>
      </c>
      <c r="Q26" s="16">
        <v>0</v>
      </c>
      <c r="R26" s="16">
        <v>0</v>
      </c>
      <c r="S26" s="17">
        <f t="shared" si="0"/>
        <v>0.1</v>
      </c>
      <c r="T26" s="16">
        <f t="shared" si="2"/>
        <v>0.1</v>
      </c>
      <c r="U26" s="8" t="s">
        <v>175</v>
      </c>
      <c r="V26" s="8" t="s">
        <v>183</v>
      </c>
      <c r="W26" s="8" t="s">
        <v>175</v>
      </c>
      <c r="X26" s="8" t="s">
        <v>175</v>
      </c>
      <c r="Y26" s="8" t="s">
        <v>175</v>
      </c>
      <c r="Z26" s="8" t="s">
        <v>175</v>
      </c>
      <c r="AA26" s="8"/>
      <c r="AB26" s="8"/>
      <c r="AC26" s="8"/>
      <c r="AD26" s="8"/>
      <c r="AE26" s="8"/>
      <c r="AF26" s="8"/>
      <c r="AG26" s="8"/>
      <c r="AH26" s="8"/>
      <c r="AI26" s="8"/>
      <c r="AJ26" s="8"/>
      <c r="AK26" s="8"/>
      <c r="AL26" s="8"/>
      <c r="AM26" s="8"/>
      <c r="AN26" s="8"/>
      <c r="AO26" s="8"/>
      <c r="AP26" s="8"/>
      <c r="AQ26" s="8"/>
      <c r="AR26" s="8"/>
    </row>
    <row r="27" spans="1:44" x14ac:dyDescent="0.25">
      <c r="A27" s="13">
        <v>26</v>
      </c>
      <c r="B27" s="12" t="s">
        <v>43</v>
      </c>
      <c r="C27" s="10">
        <v>45589.754050925927</v>
      </c>
      <c r="D27" s="8" t="s">
        <v>173</v>
      </c>
      <c r="E27" s="8"/>
      <c r="F27" s="16"/>
      <c r="G27" s="8">
        <v>9.6999999999999993</v>
      </c>
      <c r="H27" s="8">
        <v>24</v>
      </c>
      <c r="I27" s="8">
        <v>6</v>
      </c>
      <c r="J27" s="8">
        <v>6</v>
      </c>
      <c r="K27" s="8">
        <v>50</v>
      </c>
      <c r="L27" s="8">
        <v>0</v>
      </c>
      <c r="M27" s="8">
        <v>70</v>
      </c>
      <c r="N27" s="16">
        <v>0</v>
      </c>
      <c r="O27" s="16">
        <v>0.9</v>
      </c>
      <c r="P27" s="16">
        <v>0.1</v>
      </c>
      <c r="Q27" s="16">
        <v>0</v>
      </c>
      <c r="R27" s="16">
        <v>0</v>
      </c>
      <c r="S27" s="17">
        <f t="shared" si="0"/>
        <v>0.1</v>
      </c>
      <c r="T27" s="16">
        <f t="shared" si="2"/>
        <v>0.1</v>
      </c>
      <c r="U27" s="8" t="s">
        <v>175</v>
      </c>
      <c r="V27" s="8" t="s">
        <v>184</v>
      </c>
      <c r="W27" s="8" t="s">
        <v>175</v>
      </c>
      <c r="X27" s="8" t="s">
        <v>175</v>
      </c>
      <c r="Y27" s="8" t="s">
        <v>175</v>
      </c>
      <c r="Z27" s="8" t="s">
        <v>175</v>
      </c>
      <c r="AA27" s="8"/>
      <c r="AB27" s="8"/>
      <c r="AC27" s="8"/>
      <c r="AD27" s="8"/>
      <c r="AE27" s="8"/>
      <c r="AF27" s="8"/>
      <c r="AG27" s="8"/>
      <c r="AH27" s="8"/>
      <c r="AI27" s="8"/>
      <c r="AJ27" s="8"/>
      <c r="AK27" s="8"/>
      <c r="AL27" s="8"/>
      <c r="AM27" s="8"/>
      <c r="AN27" s="8"/>
      <c r="AO27" s="8"/>
      <c r="AP27" s="8"/>
      <c r="AQ27" s="8"/>
      <c r="AR27" s="8"/>
    </row>
    <row r="28" spans="1:44" x14ac:dyDescent="0.25">
      <c r="A28" s="13">
        <v>27</v>
      </c>
      <c r="B28" s="12" t="s">
        <v>43</v>
      </c>
      <c r="C28" s="10">
        <v>45589.646701388891</v>
      </c>
      <c r="D28" s="8" t="s">
        <v>186</v>
      </c>
      <c r="E28" s="8"/>
      <c r="F28" s="16"/>
      <c r="G28" s="8">
        <v>15.2</v>
      </c>
      <c r="H28" s="8">
        <v>18</v>
      </c>
      <c r="I28" s="8">
        <v>2</v>
      </c>
      <c r="J28" s="8">
        <v>11.2</v>
      </c>
      <c r="K28" s="8">
        <v>100</v>
      </c>
      <c r="L28" s="8">
        <v>0</v>
      </c>
      <c r="M28" s="8">
        <v>1</v>
      </c>
      <c r="N28" s="16">
        <v>0</v>
      </c>
      <c r="O28" s="16">
        <v>0.98</v>
      </c>
      <c r="P28" s="16">
        <v>0.01</v>
      </c>
      <c r="Q28" s="16">
        <v>0.01</v>
      </c>
      <c r="R28" s="16">
        <v>0</v>
      </c>
      <c r="S28" s="17">
        <f t="shared" si="0"/>
        <v>0.02</v>
      </c>
      <c r="T28" s="16">
        <f t="shared" si="2"/>
        <v>0.02</v>
      </c>
      <c r="U28" s="8" t="s">
        <v>188</v>
      </c>
      <c r="V28" s="8"/>
      <c r="W28" s="8"/>
      <c r="X28" s="8"/>
      <c r="Y28" s="8"/>
      <c r="Z28" s="8"/>
      <c r="AA28" s="8"/>
      <c r="AB28" s="8"/>
      <c r="AC28" s="8"/>
      <c r="AD28" s="8"/>
      <c r="AE28" s="8"/>
      <c r="AF28" s="8"/>
      <c r="AG28" s="8"/>
      <c r="AH28" s="8"/>
      <c r="AI28" s="8"/>
      <c r="AJ28" s="8"/>
      <c r="AK28" s="8"/>
      <c r="AL28" s="8"/>
      <c r="AM28" s="8"/>
      <c r="AN28" s="8"/>
      <c r="AO28" s="8"/>
      <c r="AP28" s="8"/>
      <c r="AQ28" s="8"/>
      <c r="AR28" s="8"/>
    </row>
    <row r="29" spans="1:44" x14ac:dyDescent="0.25">
      <c r="A29" s="13">
        <v>28</v>
      </c>
      <c r="B29" s="12" t="s">
        <v>43</v>
      </c>
      <c r="C29" s="10">
        <v>45589.664363425924</v>
      </c>
      <c r="D29" s="8" t="s">
        <v>187</v>
      </c>
      <c r="E29" s="8"/>
      <c r="F29" s="16"/>
      <c r="G29" s="8">
        <v>11.3</v>
      </c>
      <c r="H29" s="8">
        <v>10</v>
      </c>
      <c r="I29" s="8">
        <v>2</v>
      </c>
      <c r="J29" s="8">
        <v>2</v>
      </c>
      <c r="K29" s="8">
        <v>0</v>
      </c>
      <c r="L29" s="8">
        <v>0</v>
      </c>
      <c r="M29" s="8">
        <v>0</v>
      </c>
      <c r="N29" s="16">
        <v>0</v>
      </c>
      <c r="O29" s="16">
        <v>0.7</v>
      </c>
      <c r="P29" s="16">
        <v>0.25</v>
      </c>
      <c r="Q29" s="16">
        <v>0.05</v>
      </c>
      <c r="R29" s="16">
        <v>0</v>
      </c>
      <c r="S29" s="17">
        <f t="shared" si="0"/>
        <v>0.3</v>
      </c>
      <c r="T29" s="16">
        <f t="shared" si="2"/>
        <v>0.3</v>
      </c>
      <c r="U29" s="8" t="s">
        <v>189</v>
      </c>
      <c r="V29" s="8"/>
      <c r="W29" s="8"/>
      <c r="X29" s="8"/>
      <c r="Y29" s="8"/>
      <c r="Z29" s="8"/>
      <c r="AA29" s="8"/>
      <c r="AB29" s="8"/>
      <c r="AC29" s="8"/>
      <c r="AD29" s="8"/>
      <c r="AE29" s="8"/>
      <c r="AF29" s="8"/>
      <c r="AG29" s="8"/>
      <c r="AH29" s="8"/>
      <c r="AI29" s="8"/>
      <c r="AJ29" s="8"/>
      <c r="AK29" s="8"/>
      <c r="AL29" s="8"/>
      <c r="AM29" s="8"/>
      <c r="AN29" s="8"/>
      <c r="AO29" s="8"/>
      <c r="AP29" s="8"/>
      <c r="AQ29" s="8"/>
      <c r="AR29" s="8"/>
    </row>
    <row r="30" spans="1:44" x14ac:dyDescent="0.25">
      <c r="A30" s="13">
        <v>29</v>
      </c>
      <c r="B30" s="12" t="s">
        <v>43</v>
      </c>
      <c r="C30" s="10">
        <v>45589.673750000002</v>
      </c>
      <c r="D30" s="8" t="s">
        <v>187</v>
      </c>
      <c r="E30" s="8"/>
      <c r="F30" s="16"/>
      <c r="G30" s="8">
        <v>9.5</v>
      </c>
      <c r="H30" s="8">
        <v>22</v>
      </c>
      <c r="I30" s="8">
        <v>2</v>
      </c>
      <c r="J30" s="8">
        <v>3.5</v>
      </c>
      <c r="K30" s="8">
        <v>97</v>
      </c>
      <c r="L30" s="8">
        <v>0</v>
      </c>
      <c r="M30" s="8">
        <v>35</v>
      </c>
      <c r="N30" s="16">
        <v>0.01</v>
      </c>
      <c r="O30" s="16">
        <v>0.9</v>
      </c>
      <c r="P30" s="16">
        <v>7.0000000000000007E-2</v>
      </c>
      <c r="Q30" s="16">
        <v>0.02</v>
      </c>
      <c r="R30" s="16">
        <v>0</v>
      </c>
      <c r="S30" s="17">
        <f t="shared" si="0"/>
        <v>9.0000000000000011E-2</v>
      </c>
      <c r="T30" s="16">
        <f t="shared" si="2"/>
        <v>9.0000000000000011E-2</v>
      </c>
      <c r="U30" s="8" t="s">
        <v>190</v>
      </c>
      <c r="V30" s="8"/>
      <c r="W30" s="8"/>
      <c r="X30" s="8"/>
      <c r="Y30" s="8"/>
      <c r="Z30" s="8"/>
      <c r="AA30" s="8"/>
      <c r="AB30" s="8"/>
      <c r="AC30" s="8"/>
      <c r="AD30" s="8"/>
      <c r="AE30" s="8"/>
      <c r="AF30" s="8"/>
      <c r="AG30" s="8"/>
      <c r="AH30" s="8"/>
      <c r="AI30" s="8"/>
      <c r="AJ30" s="8"/>
      <c r="AK30" s="8"/>
      <c r="AL30" s="8"/>
      <c r="AM30" s="8"/>
      <c r="AN30" s="8"/>
      <c r="AO30" s="8"/>
      <c r="AP30" s="8"/>
      <c r="AQ30" s="8"/>
      <c r="AR30" s="8"/>
    </row>
    <row r="31" spans="1:44" x14ac:dyDescent="0.25">
      <c r="A31" s="13">
        <v>30</v>
      </c>
      <c r="B31" s="12" t="s">
        <v>43</v>
      </c>
      <c r="C31" s="10">
        <v>45589.686666666668</v>
      </c>
      <c r="D31" s="8" t="s">
        <v>187</v>
      </c>
      <c r="E31" s="8"/>
      <c r="F31" s="16"/>
      <c r="G31" s="8">
        <v>11.4</v>
      </c>
      <c r="H31" s="8">
        <v>17</v>
      </c>
      <c r="I31" s="8">
        <v>5.5</v>
      </c>
      <c r="J31" s="8">
        <v>8</v>
      </c>
      <c r="K31" s="8">
        <v>70</v>
      </c>
      <c r="L31" s="8">
        <v>70</v>
      </c>
      <c r="M31" s="8">
        <v>30</v>
      </c>
      <c r="N31" s="16">
        <v>0.05</v>
      </c>
      <c r="O31" s="16">
        <v>0.95</v>
      </c>
      <c r="P31" s="16">
        <v>0</v>
      </c>
      <c r="Q31" s="16">
        <v>0</v>
      </c>
      <c r="R31" s="16">
        <v>0</v>
      </c>
      <c r="S31" s="17">
        <f t="shared" si="0"/>
        <v>0</v>
      </c>
      <c r="T31" s="16">
        <f t="shared" si="2"/>
        <v>0</v>
      </c>
      <c r="U31" s="8" t="s">
        <v>175</v>
      </c>
      <c r="V31" s="8"/>
      <c r="W31" s="8"/>
      <c r="X31" s="8"/>
      <c r="Y31" s="8"/>
      <c r="Z31" s="8"/>
      <c r="AA31" s="8"/>
      <c r="AB31" s="8"/>
      <c r="AC31" s="8"/>
      <c r="AD31" s="8"/>
      <c r="AE31" s="8"/>
      <c r="AF31" s="8"/>
      <c r="AG31" s="8"/>
      <c r="AH31" s="8"/>
      <c r="AI31" s="8"/>
      <c r="AJ31" s="8"/>
      <c r="AK31" s="8"/>
      <c r="AL31" s="8"/>
      <c r="AM31" s="8"/>
      <c r="AN31" s="8"/>
      <c r="AO31" s="8"/>
      <c r="AP31" s="8"/>
      <c r="AQ31" s="8"/>
      <c r="AR31" s="8"/>
    </row>
    <row r="32" spans="1:44" x14ac:dyDescent="0.25">
      <c r="A32" s="13">
        <v>31</v>
      </c>
      <c r="B32" s="12" t="s">
        <v>43</v>
      </c>
      <c r="C32" s="10">
        <v>45589.700578703705</v>
      </c>
      <c r="D32" s="8" t="s">
        <v>187</v>
      </c>
      <c r="E32" s="8"/>
      <c r="F32" s="16"/>
      <c r="G32" s="8">
        <v>12.1</v>
      </c>
      <c r="H32" s="8">
        <v>28</v>
      </c>
      <c r="I32" s="8">
        <v>13</v>
      </c>
      <c r="J32" s="8">
        <v>9</v>
      </c>
      <c r="K32" s="8">
        <v>95</v>
      </c>
      <c r="L32" s="8">
        <v>100</v>
      </c>
      <c r="M32" s="8">
        <v>20</v>
      </c>
      <c r="N32" s="16">
        <v>0.02</v>
      </c>
      <c r="O32" s="16">
        <v>0.98</v>
      </c>
      <c r="P32" s="16">
        <v>0</v>
      </c>
      <c r="Q32" s="16">
        <v>0</v>
      </c>
      <c r="R32" s="16">
        <v>0</v>
      </c>
      <c r="S32" s="17">
        <f t="shared" si="0"/>
        <v>0</v>
      </c>
      <c r="T32" s="16">
        <f t="shared" si="2"/>
        <v>0</v>
      </c>
      <c r="U32" s="8" t="s">
        <v>175</v>
      </c>
      <c r="V32" s="8"/>
      <c r="W32" s="8"/>
      <c r="X32" s="8"/>
      <c r="Y32" s="8"/>
      <c r="Z32" s="8"/>
      <c r="AA32" s="8"/>
      <c r="AB32" s="8"/>
      <c r="AC32" s="8"/>
      <c r="AD32" s="8"/>
      <c r="AE32" s="8"/>
      <c r="AF32" s="8"/>
      <c r="AG32" s="8"/>
      <c r="AH32" s="8"/>
      <c r="AI32" s="8"/>
      <c r="AJ32" s="8"/>
      <c r="AK32" s="8"/>
      <c r="AL32" s="8"/>
      <c r="AM32" s="8"/>
      <c r="AN32" s="8"/>
      <c r="AO32" s="8"/>
      <c r="AP32" s="8"/>
      <c r="AQ32" s="8"/>
      <c r="AR32" s="8"/>
    </row>
    <row r="33" spans="1:44" x14ac:dyDescent="0.25">
      <c r="A33" s="13">
        <v>32</v>
      </c>
      <c r="B33" s="12" t="s">
        <v>43</v>
      </c>
      <c r="C33" s="10">
        <v>45589.709155092591</v>
      </c>
      <c r="D33" s="8" t="s">
        <v>187</v>
      </c>
      <c r="E33" s="8"/>
      <c r="F33" s="16"/>
      <c r="G33" s="8">
        <v>15.6</v>
      </c>
      <c r="H33" s="8">
        <v>17</v>
      </c>
      <c r="I33" s="8">
        <v>6</v>
      </c>
      <c r="J33" s="8">
        <v>3</v>
      </c>
      <c r="K33" s="8">
        <v>95</v>
      </c>
      <c r="L33" s="8">
        <v>100</v>
      </c>
      <c r="M33" s="8">
        <v>15</v>
      </c>
      <c r="N33" s="16">
        <v>0.05</v>
      </c>
      <c r="O33" s="16">
        <v>0.95</v>
      </c>
      <c r="P33" s="16">
        <v>0</v>
      </c>
      <c r="Q33" s="16">
        <v>0</v>
      </c>
      <c r="R33" s="16">
        <v>0</v>
      </c>
      <c r="S33" s="17">
        <f t="shared" si="0"/>
        <v>0</v>
      </c>
      <c r="T33" s="16">
        <f t="shared" si="2"/>
        <v>0</v>
      </c>
      <c r="U33" s="8" t="s">
        <v>175</v>
      </c>
      <c r="V33" s="8"/>
      <c r="W33" s="8"/>
      <c r="X33" s="8"/>
      <c r="Y33" s="8"/>
      <c r="Z33" s="8"/>
      <c r="AA33" s="8"/>
      <c r="AB33" s="8"/>
      <c r="AC33" s="8"/>
      <c r="AD33" s="8"/>
      <c r="AE33" s="8"/>
      <c r="AF33" s="8"/>
      <c r="AG33" s="8"/>
      <c r="AH33" s="8"/>
      <c r="AI33" s="8"/>
      <c r="AJ33" s="8"/>
      <c r="AK33" s="8"/>
      <c r="AL33" s="8"/>
      <c r="AM33" s="8"/>
      <c r="AN33" s="8"/>
      <c r="AO33" s="8"/>
      <c r="AP33" s="8"/>
      <c r="AQ33" s="8"/>
      <c r="AR33" s="8"/>
    </row>
    <row r="34" spans="1:44" x14ac:dyDescent="0.25">
      <c r="A34" s="13">
        <v>33</v>
      </c>
      <c r="B34" s="12" t="s">
        <v>43</v>
      </c>
      <c r="C34" s="10">
        <v>45589.720138888886</v>
      </c>
      <c r="D34" s="8" t="s">
        <v>187</v>
      </c>
      <c r="E34" s="8"/>
      <c r="F34" s="16"/>
      <c r="G34" s="8">
        <v>11.9</v>
      </c>
      <c r="H34" s="8">
        <v>17</v>
      </c>
      <c r="I34" s="8">
        <v>9</v>
      </c>
      <c r="J34" s="8">
        <v>2</v>
      </c>
      <c r="K34" s="8">
        <v>100</v>
      </c>
      <c r="L34" s="8">
        <v>5</v>
      </c>
      <c r="M34" s="8">
        <v>5</v>
      </c>
      <c r="N34" s="16">
        <v>0.02</v>
      </c>
      <c r="O34" s="16">
        <v>0.88</v>
      </c>
      <c r="P34" s="16">
        <v>0.1</v>
      </c>
      <c r="Q34" s="16">
        <v>0</v>
      </c>
      <c r="R34" s="16">
        <v>0</v>
      </c>
      <c r="S34" s="17">
        <f t="shared" si="0"/>
        <v>0.1</v>
      </c>
      <c r="T34" s="16">
        <f t="shared" si="2"/>
        <v>0.1</v>
      </c>
      <c r="U34" s="8" t="s">
        <v>191</v>
      </c>
      <c r="V34" s="8"/>
      <c r="W34" s="8"/>
      <c r="X34" s="8"/>
      <c r="Y34" s="8"/>
      <c r="Z34" s="8"/>
      <c r="AA34" s="8"/>
      <c r="AB34" s="8"/>
      <c r="AC34" s="8"/>
      <c r="AD34" s="8"/>
      <c r="AE34" s="8"/>
      <c r="AF34" s="8"/>
      <c r="AG34" s="8"/>
      <c r="AH34" s="8"/>
      <c r="AI34" s="8"/>
      <c r="AJ34" s="8"/>
      <c r="AK34" s="8"/>
      <c r="AL34" s="8"/>
      <c r="AM34" s="8"/>
      <c r="AN34" s="8"/>
      <c r="AO34" s="8"/>
      <c r="AP34" s="8"/>
      <c r="AQ34" s="8"/>
      <c r="AR34" s="8"/>
    </row>
    <row r="35" spans="1:44" x14ac:dyDescent="0.25">
      <c r="A35" s="13">
        <v>34</v>
      </c>
      <c r="B35" s="12" t="s">
        <v>43</v>
      </c>
      <c r="C35" s="10">
        <v>45589.730428240742</v>
      </c>
      <c r="D35" s="8" t="s">
        <v>187</v>
      </c>
      <c r="E35" s="8"/>
      <c r="F35" s="16"/>
      <c r="G35" s="8">
        <v>12.2</v>
      </c>
      <c r="H35" s="8">
        <v>16</v>
      </c>
      <c r="I35" s="8">
        <v>2</v>
      </c>
      <c r="J35" s="8">
        <v>9</v>
      </c>
      <c r="K35" s="8">
        <v>100</v>
      </c>
      <c r="L35" s="8">
        <v>100</v>
      </c>
      <c r="M35" s="8">
        <v>4</v>
      </c>
      <c r="N35" s="16">
        <v>0</v>
      </c>
      <c r="O35" s="16">
        <v>0.97</v>
      </c>
      <c r="P35" s="16">
        <v>0.02</v>
      </c>
      <c r="Q35" s="16">
        <v>0.01</v>
      </c>
      <c r="R35" s="16">
        <v>0</v>
      </c>
      <c r="S35" s="17">
        <f t="shared" si="0"/>
        <v>0.03</v>
      </c>
      <c r="T35" s="16">
        <f t="shared" si="2"/>
        <v>0.03</v>
      </c>
      <c r="U35" s="8" t="s">
        <v>192</v>
      </c>
      <c r="V35" s="8"/>
      <c r="W35" s="8"/>
      <c r="X35" s="8"/>
      <c r="Y35" s="8"/>
      <c r="Z35" s="8"/>
      <c r="AA35" s="8"/>
      <c r="AB35" s="8"/>
      <c r="AC35" s="8"/>
      <c r="AD35" s="8"/>
      <c r="AE35" s="8"/>
      <c r="AF35" s="8"/>
      <c r="AG35" s="8"/>
      <c r="AH35" s="8"/>
      <c r="AI35" s="8"/>
      <c r="AJ35" s="8"/>
      <c r="AK35" s="8"/>
      <c r="AL35" s="8"/>
      <c r="AM35" s="8"/>
      <c r="AN35" s="8"/>
      <c r="AO35" s="8"/>
      <c r="AP35" s="8"/>
      <c r="AQ35" s="8"/>
      <c r="AR35" s="8"/>
    </row>
    <row r="36" spans="1:44" x14ac:dyDescent="0.25">
      <c r="A36" s="13">
        <v>35</v>
      </c>
      <c r="B36" s="12" t="s">
        <v>43</v>
      </c>
      <c r="C36" s="9">
        <v>45589.662132881946</v>
      </c>
      <c r="D36" s="8" t="s">
        <v>59</v>
      </c>
      <c r="E36" s="8" t="s">
        <v>40</v>
      </c>
      <c r="F36" s="16"/>
      <c r="G36" s="8">
        <v>18.899999999999999</v>
      </c>
      <c r="H36" s="8">
        <v>20</v>
      </c>
      <c r="I36" s="8">
        <v>5</v>
      </c>
      <c r="J36" s="8">
        <v>8</v>
      </c>
      <c r="K36" s="8">
        <v>100</v>
      </c>
      <c r="L36" s="8">
        <v>100</v>
      </c>
      <c r="M36" s="8">
        <v>6</v>
      </c>
      <c r="N36" s="16">
        <v>0.03</v>
      </c>
      <c r="O36" s="16">
        <v>0.93</v>
      </c>
      <c r="P36" s="16">
        <v>0.04</v>
      </c>
      <c r="Q36" s="16">
        <v>0</v>
      </c>
      <c r="R36" s="16">
        <v>0</v>
      </c>
      <c r="S36" s="17">
        <f t="shared" si="0"/>
        <v>0.04</v>
      </c>
      <c r="T36" s="16">
        <f t="shared" si="2"/>
        <v>0.04</v>
      </c>
      <c r="U36" s="8" t="s">
        <v>60</v>
      </c>
      <c r="V36" s="8" t="s">
        <v>61</v>
      </c>
      <c r="W36" s="8"/>
      <c r="X36" s="8"/>
      <c r="Y36" s="8"/>
      <c r="Z36" s="8"/>
      <c r="AA36" s="8"/>
      <c r="AB36" s="8"/>
      <c r="AC36" s="8"/>
      <c r="AD36" s="8"/>
      <c r="AE36" s="8"/>
      <c r="AF36" s="8"/>
      <c r="AG36" s="8"/>
      <c r="AH36" s="8"/>
      <c r="AI36" s="8"/>
      <c r="AJ36" s="8"/>
      <c r="AK36" s="8"/>
      <c r="AL36" s="8"/>
      <c r="AM36" s="8"/>
      <c r="AN36" s="8"/>
      <c r="AO36" s="8"/>
      <c r="AP36" s="8"/>
      <c r="AQ36" s="8"/>
      <c r="AR36" s="8"/>
    </row>
    <row r="37" spans="1:44" x14ac:dyDescent="0.25">
      <c r="A37" s="13">
        <v>36</v>
      </c>
      <c r="B37" s="12" t="s">
        <v>43</v>
      </c>
      <c r="C37" s="9">
        <v>45589.674058298609</v>
      </c>
      <c r="D37" s="8" t="s">
        <v>59</v>
      </c>
      <c r="E37" s="8" t="s">
        <v>40</v>
      </c>
      <c r="F37" s="16"/>
      <c r="G37" s="8">
        <v>10.4</v>
      </c>
      <c r="H37" s="8">
        <v>18</v>
      </c>
      <c r="I37" s="8">
        <v>5</v>
      </c>
      <c r="J37" s="8">
        <v>8</v>
      </c>
      <c r="K37" s="8">
        <v>100</v>
      </c>
      <c r="L37" s="8">
        <v>0</v>
      </c>
      <c r="M37" s="8">
        <v>1</v>
      </c>
      <c r="N37" s="16">
        <v>0.01</v>
      </c>
      <c r="O37" s="16">
        <v>0.96</v>
      </c>
      <c r="P37" s="16">
        <v>0.03</v>
      </c>
      <c r="Q37" s="16">
        <v>0</v>
      </c>
      <c r="R37" s="16">
        <v>0</v>
      </c>
      <c r="S37" s="17">
        <f t="shared" si="0"/>
        <v>0.03</v>
      </c>
      <c r="T37" s="16">
        <f t="shared" si="2"/>
        <v>0.03</v>
      </c>
      <c r="U37" s="8" t="s">
        <v>62</v>
      </c>
      <c r="V37" s="8" t="s">
        <v>63</v>
      </c>
      <c r="W37" s="8"/>
      <c r="X37" s="8"/>
      <c r="Y37" s="8"/>
      <c r="Z37" s="8"/>
      <c r="AA37" s="8"/>
      <c r="AB37" s="8"/>
      <c r="AC37" s="8"/>
      <c r="AD37" s="8"/>
      <c r="AE37" s="8"/>
      <c r="AF37" s="8"/>
      <c r="AG37" s="8"/>
      <c r="AH37" s="8"/>
      <c r="AI37" s="8"/>
      <c r="AJ37" s="8"/>
      <c r="AK37" s="8"/>
      <c r="AL37" s="8"/>
      <c r="AM37" s="8"/>
      <c r="AN37" s="8"/>
      <c r="AO37" s="8"/>
      <c r="AP37" s="8"/>
      <c r="AQ37" s="8"/>
      <c r="AR37" s="8"/>
    </row>
    <row r="38" spans="1:44" x14ac:dyDescent="0.25">
      <c r="A38" s="13">
        <v>37</v>
      </c>
      <c r="B38" s="12" t="s">
        <v>43</v>
      </c>
      <c r="C38" s="9">
        <v>45589.683235578705</v>
      </c>
      <c r="D38" s="8" t="s">
        <v>59</v>
      </c>
      <c r="E38" s="8" t="s">
        <v>40</v>
      </c>
      <c r="F38" s="16"/>
      <c r="G38" s="8">
        <v>14.1</v>
      </c>
      <c r="H38" s="8">
        <v>15</v>
      </c>
      <c r="I38" s="8">
        <v>7</v>
      </c>
      <c r="J38" s="8">
        <v>6</v>
      </c>
      <c r="K38" s="8">
        <v>100</v>
      </c>
      <c r="L38" s="8">
        <v>100</v>
      </c>
      <c r="M38" s="8">
        <v>50</v>
      </c>
      <c r="N38" s="16">
        <v>0.04</v>
      </c>
      <c r="O38" s="16">
        <v>0.94</v>
      </c>
      <c r="P38" s="16">
        <v>0.02</v>
      </c>
      <c r="Q38" s="16">
        <v>0</v>
      </c>
      <c r="R38" s="16">
        <v>0</v>
      </c>
      <c r="S38" s="17">
        <f t="shared" si="0"/>
        <v>0.02</v>
      </c>
      <c r="T38" s="16">
        <f t="shared" si="2"/>
        <v>0.02</v>
      </c>
      <c r="U38" s="8" t="s">
        <v>64</v>
      </c>
      <c r="V38" s="8" t="s">
        <v>65</v>
      </c>
      <c r="W38" s="8"/>
      <c r="X38" s="8"/>
      <c r="Y38" s="8"/>
      <c r="Z38" s="8"/>
      <c r="AA38" s="8"/>
      <c r="AB38" s="8"/>
      <c r="AC38" s="8"/>
      <c r="AD38" s="8"/>
      <c r="AE38" s="8"/>
      <c r="AF38" s="8"/>
      <c r="AG38" s="8"/>
      <c r="AH38" s="8"/>
      <c r="AI38" s="8"/>
      <c r="AJ38" s="8"/>
      <c r="AK38" s="8"/>
      <c r="AL38" s="8"/>
      <c r="AM38" s="8"/>
      <c r="AN38" s="8"/>
      <c r="AO38" s="8"/>
      <c r="AP38" s="8"/>
      <c r="AQ38" s="8"/>
      <c r="AR38" s="8"/>
    </row>
    <row r="39" spans="1:44" x14ac:dyDescent="0.25">
      <c r="A39" s="13">
        <v>38</v>
      </c>
      <c r="B39" s="12" t="s">
        <v>43</v>
      </c>
      <c r="C39" s="9">
        <v>45589.693592766205</v>
      </c>
      <c r="D39" s="8" t="s">
        <v>59</v>
      </c>
      <c r="E39" s="8" t="s">
        <v>40</v>
      </c>
      <c r="F39" s="16"/>
      <c r="G39" s="8">
        <v>14.6</v>
      </c>
      <c r="H39" s="8">
        <v>20</v>
      </c>
      <c r="I39" s="8">
        <v>4</v>
      </c>
      <c r="J39" s="8">
        <v>8</v>
      </c>
      <c r="K39" s="8">
        <v>15</v>
      </c>
      <c r="L39" s="8">
        <v>100</v>
      </c>
      <c r="M39" s="8">
        <v>25</v>
      </c>
      <c r="N39" s="16">
        <v>0.05</v>
      </c>
      <c r="O39" s="16">
        <v>0.93</v>
      </c>
      <c r="P39" s="16">
        <v>0.02</v>
      </c>
      <c r="Q39" s="16">
        <v>0</v>
      </c>
      <c r="R39" s="16">
        <v>0</v>
      </c>
      <c r="S39" s="17">
        <f t="shared" si="0"/>
        <v>0.02</v>
      </c>
      <c r="T39" s="16">
        <f t="shared" si="2"/>
        <v>0.02</v>
      </c>
      <c r="U39" s="8" t="s">
        <v>66</v>
      </c>
      <c r="V39" s="8" t="s">
        <v>67</v>
      </c>
      <c r="W39" s="8"/>
      <c r="X39" s="8"/>
      <c r="Y39" s="8"/>
      <c r="Z39" s="8"/>
      <c r="AA39" s="8"/>
      <c r="AB39" s="8"/>
      <c r="AC39" s="8"/>
      <c r="AD39" s="8"/>
      <c r="AE39" s="8"/>
      <c r="AF39" s="8"/>
      <c r="AG39" s="8"/>
      <c r="AH39" s="8"/>
      <c r="AI39" s="8"/>
      <c r="AJ39" s="8"/>
      <c r="AK39" s="8"/>
      <c r="AL39" s="8"/>
      <c r="AM39" s="8"/>
      <c r="AN39" s="8"/>
      <c r="AO39" s="8"/>
      <c r="AP39" s="8"/>
      <c r="AQ39" s="8"/>
      <c r="AR39" s="8"/>
    </row>
    <row r="40" spans="1:44" x14ac:dyDescent="0.25">
      <c r="A40" s="13">
        <v>39</v>
      </c>
      <c r="B40" s="12" t="s">
        <v>43</v>
      </c>
      <c r="C40" s="9">
        <v>45589.702769861113</v>
      </c>
      <c r="D40" s="8" t="s">
        <v>59</v>
      </c>
      <c r="E40" s="8" t="s">
        <v>40</v>
      </c>
      <c r="F40" s="16"/>
      <c r="G40" s="8">
        <v>15.4</v>
      </c>
      <c r="H40" s="8">
        <v>23</v>
      </c>
      <c r="I40" s="8">
        <v>11</v>
      </c>
      <c r="J40" s="8">
        <v>15</v>
      </c>
      <c r="K40" s="8">
        <v>50</v>
      </c>
      <c r="L40" s="8">
        <v>100</v>
      </c>
      <c r="M40" s="8">
        <v>15</v>
      </c>
      <c r="N40" s="16">
        <v>0.03</v>
      </c>
      <c r="O40" s="16">
        <v>0.94</v>
      </c>
      <c r="P40" s="16">
        <v>0.03</v>
      </c>
      <c r="Q40" s="16">
        <v>0</v>
      </c>
      <c r="R40" s="16">
        <v>0</v>
      </c>
      <c r="S40" s="17">
        <f t="shared" si="0"/>
        <v>0.03</v>
      </c>
      <c r="T40" s="16">
        <f t="shared" si="2"/>
        <v>0.03</v>
      </c>
      <c r="U40" s="8" t="s">
        <v>68</v>
      </c>
      <c r="V40" s="8" t="s">
        <v>69</v>
      </c>
      <c r="W40" s="8"/>
      <c r="X40" s="8"/>
      <c r="Y40" s="8"/>
      <c r="Z40" s="8"/>
      <c r="AA40" s="8"/>
      <c r="AB40" s="8"/>
      <c r="AC40" s="8"/>
      <c r="AD40" s="8"/>
      <c r="AE40" s="8"/>
      <c r="AF40" s="8"/>
      <c r="AG40" s="8"/>
      <c r="AH40" s="8"/>
      <c r="AI40" s="8"/>
      <c r="AJ40" s="8"/>
      <c r="AK40" s="8"/>
      <c r="AL40" s="8"/>
      <c r="AM40" s="8"/>
      <c r="AN40" s="8"/>
      <c r="AO40" s="8"/>
      <c r="AP40" s="8"/>
      <c r="AQ40" s="8"/>
      <c r="AR40" s="8"/>
    </row>
    <row r="41" spans="1:44" x14ac:dyDescent="0.25">
      <c r="A41" s="13">
        <v>40</v>
      </c>
      <c r="B41" s="12" t="s">
        <v>43</v>
      </c>
      <c r="C41" s="9">
        <v>45589.714835289349</v>
      </c>
      <c r="D41" s="8" t="s">
        <v>59</v>
      </c>
      <c r="E41" s="8" t="s">
        <v>40</v>
      </c>
      <c r="F41" s="16"/>
      <c r="G41" s="8">
        <v>11.5</v>
      </c>
      <c r="H41" s="8">
        <v>15</v>
      </c>
      <c r="I41" s="8">
        <v>11</v>
      </c>
      <c r="J41" s="8">
        <v>6</v>
      </c>
      <c r="K41" s="8">
        <v>100</v>
      </c>
      <c r="L41" s="8">
        <v>0</v>
      </c>
      <c r="M41" s="8">
        <v>10</v>
      </c>
      <c r="N41" s="16">
        <v>0.02</v>
      </c>
      <c r="O41" s="16">
        <v>0.87</v>
      </c>
      <c r="P41" s="16">
        <v>0.1</v>
      </c>
      <c r="Q41" s="16">
        <v>0.01</v>
      </c>
      <c r="R41" s="16">
        <v>0</v>
      </c>
      <c r="S41" s="17">
        <f t="shared" si="0"/>
        <v>0.11</v>
      </c>
      <c r="T41" s="16">
        <f t="shared" si="2"/>
        <v>0.11</v>
      </c>
      <c r="U41" s="8" t="s">
        <v>70</v>
      </c>
      <c r="V41" s="8" t="s">
        <v>71</v>
      </c>
      <c r="W41" s="8"/>
      <c r="X41" s="8"/>
      <c r="Y41" s="8"/>
      <c r="Z41" s="8"/>
      <c r="AA41" s="8"/>
      <c r="AB41" s="8"/>
      <c r="AC41" s="8"/>
      <c r="AD41" s="8"/>
      <c r="AE41" s="8"/>
      <c r="AF41" s="8"/>
      <c r="AG41" s="8"/>
      <c r="AH41" s="8"/>
      <c r="AI41" s="8"/>
      <c r="AJ41" s="8"/>
      <c r="AK41" s="8"/>
      <c r="AL41" s="8"/>
      <c r="AM41" s="8"/>
      <c r="AN41" s="8"/>
      <c r="AO41" s="8"/>
      <c r="AP41" s="8"/>
      <c r="AQ41" s="8"/>
      <c r="AR41" s="8"/>
    </row>
    <row r="42" spans="1:44" x14ac:dyDescent="0.25">
      <c r="A42" s="13">
        <v>41</v>
      </c>
      <c r="B42" s="12" t="s">
        <v>43</v>
      </c>
      <c r="C42" s="9">
        <v>45589.725851875002</v>
      </c>
      <c r="D42" s="8" t="s">
        <v>59</v>
      </c>
      <c r="E42" s="8" t="s">
        <v>40</v>
      </c>
      <c r="F42" s="16"/>
      <c r="G42" s="8">
        <v>12.8</v>
      </c>
      <c r="H42" s="8">
        <v>13</v>
      </c>
      <c r="I42" s="8">
        <v>7</v>
      </c>
      <c r="J42" s="8">
        <v>7</v>
      </c>
      <c r="K42" s="8">
        <v>1</v>
      </c>
      <c r="L42" s="8">
        <v>75</v>
      </c>
      <c r="M42" s="8">
        <v>1</v>
      </c>
      <c r="N42" s="16">
        <v>0.01</v>
      </c>
      <c r="O42" s="16">
        <v>0.96</v>
      </c>
      <c r="P42" s="16">
        <v>0.02</v>
      </c>
      <c r="Q42" s="16">
        <v>0</v>
      </c>
      <c r="R42" s="16">
        <v>0.01</v>
      </c>
      <c r="S42" s="17">
        <f t="shared" si="0"/>
        <v>0.03</v>
      </c>
      <c r="T42" s="16">
        <f t="shared" si="2"/>
        <v>0.03</v>
      </c>
      <c r="U42" s="8" t="s">
        <v>72</v>
      </c>
      <c r="V42" s="8" t="s">
        <v>73</v>
      </c>
      <c r="W42" s="8"/>
      <c r="X42" s="8"/>
      <c r="Y42" s="8"/>
      <c r="Z42" s="8"/>
      <c r="AA42" s="8"/>
      <c r="AB42" s="8"/>
      <c r="AC42" s="8"/>
      <c r="AD42" s="8"/>
      <c r="AE42" s="8"/>
      <c r="AF42" s="8"/>
      <c r="AG42" s="8"/>
      <c r="AH42" s="8"/>
      <c r="AI42" s="8"/>
      <c r="AJ42" s="8"/>
      <c r="AK42" s="8"/>
      <c r="AL42" s="8"/>
      <c r="AM42" s="8"/>
      <c r="AN42" s="8"/>
      <c r="AO42" s="8"/>
      <c r="AP42" s="8"/>
      <c r="AQ42" s="8"/>
      <c r="AR42" s="8"/>
    </row>
    <row r="43" spans="1:44" s="27" customFormat="1" x14ac:dyDescent="0.25">
      <c r="A43" s="23" t="s">
        <v>207</v>
      </c>
      <c r="B43" s="24" t="s">
        <v>46</v>
      </c>
      <c r="C43" s="25">
        <v>45589.737807418984</v>
      </c>
      <c r="D43" s="26" t="s">
        <v>59</v>
      </c>
      <c r="E43" s="26" t="s">
        <v>40</v>
      </c>
      <c r="F43" s="21">
        <f>(G43/(G43+G44))</f>
        <v>0.30769230769230765</v>
      </c>
      <c r="G43" s="26">
        <v>4.8</v>
      </c>
      <c r="H43" s="26">
        <v>18</v>
      </c>
      <c r="I43" s="26">
        <v>4</v>
      </c>
      <c r="J43" s="26">
        <v>2</v>
      </c>
      <c r="K43" s="26">
        <v>0</v>
      </c>
      <c r="L43" s="26">
        <v>0</v>
      </c>
      <c r="M43" s="26">
        <v>0</v>
      </c>
      <c r="N43" s="21">
        <v>0.01</v>
      </c>
      <c r="O43" s="21">
        <v>0.56999999999999995</v>
      </c>
      <c r="P43" s="21">
        <v>0.45</v>
      </c>
      <c r="Q43" s="21">
        <v>0.01</v>
      </c>
      <c r="R43" s="21">
        <v>0</v>
      </c>
      <c r="S43" s="22">
        <f t="shared" si="0"/>
        <v>0.46</v>
      </c>
      <c r="T43" s="21"/>
      <c r="U43" s="26" t="s">
        <v>74</v>
      </c>
      <c r="V43" s="26" t="s">
        <v>75</v>
      </c>
      <c r="W43" s="26"/>
      <c r="X43" s="26"/>
      <c r="Y43" s="26"/>
      <c r="Z43" s="26"/>
      <c r="AA43" s="26"/>
      <c r="AB43" s="26">
        <v>10.8</v>
      </c>
      <c r="AC43" s="26">
        <v>10</v>
      </c>
      <c r="AD43" s="26"/>
      <c r="AE43" s="26">
        <v>1</v>
      </c>
      <c r="AF43" s="26">
        <v>2</v>
      </c>
      <c r="AG43" s="26">
        <v>100</v>
      </c>
      <c r="AH43" s="26">
        <v>0</v>
      </c>
      <c r="AI43" s="26">
        <v>17</v>
      </c>
      <c r="AJ43" s="26">
        <v>3</v>
      </c>
      <c r="AK43" s="26">
        <v>86</v>
      </c>
      <c r="AL43" s="26">
        <v>10</v>
      </c>
      <c r="AM43" s="26">
        <v>1</v>
      </c>
      <c r="AN43" s="26">
        <v>0</v>
      </c>
      <c r="AO43" s="26">
        <f>(AL43+AM43+AN43)</f>
        <v>11</v>
      </c>
      <c r="AP43" s="26"/>
      <c r="AQ43" s="26"/>
      <c r="AR43" s="26"/>
    </row>
    <row r="44" spans="1:44" s="27" customFormat="1" x14ac:dyDescent="0.25">
      <c r="A44" s="23" t="s">
        <v>208</v>
      </c>
      <c r="B44" s="24"/>
      <c r="C44" s="25"/>
      <c r="D44" s="26"/>
      <c r="E44" s="26"/>
      <c r="F44" s="21">
        <f>(G44/(G43+G44))</f>
        <v>0.69230769230769229</v>
      </c>
      <c r="G44" s="26">
        <f>(AB43)</f>
        <v>10.8</v>
      </c>
      <c r="H44" s="26"/>
      <c r="I44" s="26"/>
      <c r="J44" s="26"/>
      <c r="K44" s="26"/>
      <c r="L44" s="26"/>
      <c r="M44" s="26"/>
      <c r="N44" s="21">
        <v>0</v>
      </c>
      <c r="O44" s="21">
        <v>0</v>
      </c>
      <c r="P44" s="21">
        <f>(AL43/100)</f>
        <v>0.1</v>
      </c>
      <c r="Q44" s="21">
        <f>(AM43/100)</f>
        <v>0.01</v>
      </c>
      <c r="R44" s="21">
        <f>(AN43/100)</f>
        <v>0</v>
      </c>
      <c r="S44" s="22">
        <f t="shared" si="0"/>
        <v>0.11</v>
      </c>
      <c r="T44" s="21"/>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row>
    <row r="45" spans="1:44" x14ac:dyDescent="0.25">
      <c r="A45" s="13" t="s">
        <v>209</v>
      </c>
      <c r="B45" s="12"/>
      <c r="C45" s="9"/>
      <c r="D45" s="8"/>
      <c r="E45" s="8"/>
      <c r="F45" s="16"/>
      <c r="G45" s="8"/>
      <c r="H45" s="8"/>
      <c r="I45" s="8"/>
      <c r="J45" s="8"/>
      <c r="K45" s="8"/>
      <c r="L45" s="8"/>
      <c r="M45" s="8"/>
      <c r="N45" s="16"/>
      <c r="O45" s="16"/>
      <c r="P45" s="16"/>
      <c r="Q45" s="16"/>
      <c r="R45" s="16"/>
      <c r="S45" s="17"/>
      <c r="T45" s="16">
        <f>SUMPRODUCT(S43:S44,F43:F44)/SUM(F43:F44)</f>
        <v>0.21769230769230768</v>
      </c>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x14ac:dyDescent="0.25">
      <c r="A46" s="13">
        <v>43</v>
      </c>
      <c r="B46" s="12" t="s">
        <v>43</v>
      </c>
      <c r="C46" s="9">
        <v>45589.749467395835</v>
      </c>
      <c r="D46" s="8" t="s">
        <v>59</v>
      </c>
      <c r="E46" s="8" t="s">
        <v>40</v>
      </c>
      <c r="F46" s="16"/>
      <c r="G46" s="8">
        <v>7.8</v>
      </c>
      <c r="H46" s="8">
        <v>30</v>
      </c>
      <c r="I46" s="8">
        <v>7</v>
      </c>
      <c r="J46" s="8">
        <v>3</v>
      </c>
      <c r="K46" s="8">
        <v>75</v>
      </c>
      <c r="L46" s="8">
        <v>0</v>
      </c>
      <c r="M46" s="8">
        <v>40</v>
      </c>
      <c r="N46" s="16">
        <v>0.03</v>
      </c>
      <c r="O46" s="16">
        <v>0.94</v>
      </c>
      <c r="P46" s="16">
        <v>0.02</v>
      </c>
      <c r="Q46" s="16">
        <v>0.01</v>
      </c>
      <c r="R46" s="16">
        <v>0</v>
      </c>
      <c r="S46" s="17">
        <f t="shared" si="0"/>
        <v>0.03</v>
      </c>
      <c r="T46" s="16">
        <f t="shared" ref="T46:T49" si="3">(S46)</f>
        <v>0.03</v>
      </c>
      <c r="U46" s="8" t="s">
        <v>76</v>
      </c>
      <c r="V46" s="8" t="s">
        <v>77</v>
      </c>
      <c r="W46" s="8"/>
      <c r="X46" s="8"/>
      <c r="Y46" s="8"/>
      <c r="Z46" s="8"/>
      <c r="AA46" s="8"/>
      <c r="AB46" s="8"/>
      <c r="AC46" s="8"/>
      <c r="AD46" s="8"/>
      <c r="AE46" s="8"/>
      <c r="AF46" s="8"/>
      <c r="AG46" s="8"/>
      <c r="AH46" s="8"/>
      <c r="AI46" s="8"/>
      <c r="AJ46" s="8"/>
      <c r="AK46" s="8"/>
      <c r="AL46" s="8"/>
      <c r="AM46" s="8"/>
      <c r="AN46" s="8"/>
      <c r="AO46" s="8"/>
      <c r="AP46" s="8"/>
      <c r="AQ46" s="8"/>
      <c r="AR46" s="8"/>
    </row>
    <row r="47" spans="1:44" x14ac:dyDescent="0.25">
      <c r="A47" s="13">
        <v>44</v>
      </c>
      <c r="B47" s="12" t="s">
        <v>43</v>
      </c>
      <c r="C47" s="9">
        <v>45589.702938854163</v>
      </c>
      <c r="D47" s="8" t="s">
        <v>78</v>
      </c>
      <c r="E47" s="8" t="s">
        <v>40</v>
      </c>
      <c r="F47" s="16"/>
      <c r="G47" s="8">
        <v>6.5</v>
      </c>
      <c r="H47" s="8">
        <v>15</v>
      </c>
      <c r="I47" s="8">
        <v>9.6</v>
      </c>
      <c r="J47" s="8">
        <v>1.5</v>
      </c>
      <c r="K47" s="8">
        <v>0</v>
      </c>
      <c r="L47" s="8">
        <v>0</v>
      </c>
      <c r="M47" s="8">
        <v>45</v>
      </c>
      <c r="N47" s="16">
        <v>0</v>
      </c>
      <c r="O47" s="16">
        <v>0.75</v>
      </c>
      <c r="P47" s="16">
        <v>0.15</v>
      </c>
      <c r="Q47" s="16">
        <v>0.1</v>
      </c>
      <c r="R47" s="16">
        <v>0</v>
      </c>
      <c r="S47" s="17">
        <f t="shared" si="0"/>
        <v>0.25</v>
      </c>
      <c r="T47" s="16">
        <f t="shared" si="3"/>
        <v>0.25</v>
      </c>
      <c r="U47" s="8" t="s">
        <v>79</v>
      </c>
      <c r="V47" s="8" t="s">
        <v>80</v>
      </c>
      <c r="W47" s="8"/>
      <c r="X47" s="8"/>
      <c r="Y47" s="8"/>
      <c r="Z47" s="8"/>
      <c r="AA47" s="8"/>
      <c r="AB47" s="8"/>
      <c r="AC47" s="8"/>
      <c r="AD47" s="8"/>
      <c r="AE47" s="8"/>
      <c r="AF47" s="8"/>
      <c r="AG47" s="8"/>
      <c r="AH47" s="8"/>
      <c r="AI47" s="8"/>
      <c r="AJ47" s="8"/>
      <c r="AK47" s="8"/>
      <c r="AL47" s="8"/>
      <c r="AM47" s="8"/>
      <c r="AN47" s="8"/>
      <c r="AO47" s="8"/>
      <c r="AP47" s="8"/>
      <c r="AQ47" s="8"/>
      <c r="AR47" s="8"/>
    </row>
    <row r="48" spans="1:44" x14ac:dyDescent="0.25">
      <c r="A48" s="13">
        <v>45</v>
      </c>
      <c r="B48" s="12" t="s">
        <v>43</v>
      </c>
      <c r="C48" s="9">
        <v>45589.671819212963</v>
      </c>
      <c r="D48" s="8" t="s">
        <v>81</v>
      </c>
      <c r="E48" s="8" t="s">
        <v>40</v>
      </c>
      <c r="F48" s="16"/>
      <c r="G48" s="8">
        <v>9.4</v>
      </c>
      <c r="H48" s="8">
        <v>13.6</v>
      </c>
      <c r="I48" s="8">
        <v>7.1</v>
      </c>
      <c r="J48" s="8">
        <v>5</v>
      </c>
      <c r="K48" s="8">
        <v>20</v>
      </c>
      <c r="L48" s="8">
        <v>20</v>
      </c>
      <c r="M48" s="8">
        <v>40</v>
      </c>
      <c r="N48" s="16">
        <v>0</v>
      </c>
      <c r="O48" s="16">
        <v>0.05</v>
      </c>
      <c r="P48" s="16">
        <v>0.95</v>
      </c>
      <c r="Q48" s="16">
        <v>0</v>
      </c>
      <c r="R48" s="16">
        <v>0</v>
      </c>
      <c r="S48" s="17">
        <f t="shared" si="0"/>
        <v>0.95</v>
      </c>
      <c r="T48" s="16">
        <f t="shared" si="3"/>
        <v>0.95</v>
      </c>
      <c r="U48" s="8" t="s">
        <v>82</v>
      </c>
      <c r="V48" s="8" t="s">
        <v>83</v>
      </c>
      <c r="W48" s="8" t="s">
        <v>43</v>
      </c>
      <c r="X48" s="8"/>
      <c r="Y48" s="8"/>
      <c r="Z48" s="8"/>
      <c r="AA48" s="8"/>
      <c r="AB48" s="8"/>
      <c r="AC48" s="8"/>
      <c r="AD48" s="8"/>
      <c r="AE48" s="8"/>
      <c r="AF48" s="8"/>
      <c r="AG48" s="8"/>
      <c r="AH48" s="8"/>
      <c r="AI48" s="8"/>
      <c r="AJ48" s="8"/>
      <c r="AK48" s="8"/>
      <c r="AL48" s="8"/>
      <c r="AM48" s="8"/>
      <c r="AN48" s="8"/>
      <c r="AO48" s="8"/>
      <c r="AP48" s="8" t="s">
        <v>43</v>
      </c>
      <c r="AQ48" s="8"/>
      <c r="AR48" s="8"/>
    </row>
    <row r="49" spans="1:44" x14ac:dyDescent="0.25">
      <c r="A49" s="13">
        <v>46</v>
      </c>
      <c r="B49" s="12" t="s">
        <v>43</v>
      </c>
      <c r="C49" s="9">
        <v>45589.685278344907</v>
      </c>
      <c r="D49" s="8" t="s">
        <v>81</v>
      </c>
      <c r="E49" s="8" t="s">
        <v>40</v>
      </c>
      <c r="F49" s="16"/>
      <c r="G49" s="8">
        <v>8.8000000000000007</v>
      </c>
      <c r="H49" s="8">
        <v>22</v>
      </c>
      <c r="I49" s="8">
        <v>9</v>
      </c>
      <c r="J49" s="8">
        <v>3.6</v>
      </c>
      <c r="K49" s="8">
        <v>0</v>
      </c>
      <c r="L49" s="8">
        <v>70</v>
      </c>
      <c r="M49" s="8">
        <v>10</v>
      </c>
      <c r="N49" s="16">
        <v>0.05</v>
      </c>
      <c r="O49" s="16">
        <v>0.75</v>
      </c>
      <c r="P49" s="16">
        <v>0.2</v>
      </c>
      <c r="Q49" s="16">
        <v>0</v>
      </c>
      <c r="R49" s="16">
        <v>0</v>
      </c>
      <c r="S49" s="17">
        <f t="shared" si="0"/>
        <v>0.2</v>
      </c>
      <c r="T49" s="16">
        <f t="shared" si="3"/>
        <v>0.2</v>
      </c>
      <c r="U49" s="8" t="s">
        <v>84</v>
      </c>
      <c r="V49" s="8" t="s">
        <v>85</v>
      </c>
      <c r="W49" s="8" t="s">
        <v>43</v>
      </c>
      <c r="X49" s="8"/>
      <c r="Y49" s="8"/>
      <c r="Z49" s="8"/>
      <c r="AA49" s="8"/>
      <c r="AB49" s="8"/>
      <c r="AC49" s="8"/>
      <c r="AD49" s="8"/>
      <c r="AE49" s="8"/>
      <c r="AF49" s="8"/>
      <c r="AG49" s="8"/>
      <c r="AH49" s="8"/>
      <c r="AI49" s="8"/>
      <c r="AJ49" s="8"/>
      <c r="AK49" s="8"/>
      <c r="AL49" s="8"/>
      <c r="AM49" s="8"/>
      <c r="AN49" s="8"/>
      <c r="AO49" s="8"/>
      <c r="AP49" s="8" t="s">
        <v>43</v>
      </c>
      <c r="AQ49" s="8"/>
      <c r="AR49" s="8"/>
    </row>
    <row r="50" spans="1:44" s="27" customFormat="1" x14ac:dyDescent="0.25">
      <c r="A50" s="23" t="s">
        <v>210</v>
      </c>
      <c r="B50" s="24" t="s">
        <v>46</v>
      </c>
      <c r="C50" s="25">
        <v>45589.707022847222</v>
      </c>
      <c r="D50" s="26" t="s">
        <v>81</v>
      </c>
      <c r="E50" s="26" t="s">
        <v>40</v>
      </c>
      <c r="F50" s="21">
        <f>(G50/(G50+G51))</f>
        <v>0.36283185840707965</v>
      </c>
      <c r="G50" s="26">
        <v>41</v>
      </c>
      <c r="H50" s="26">
        <v>17.5</v>
      </c>
      <c r="I50" s="26">
        <v>12</v>
      </c>
      <c r="J50" s="26">
        <v>2.9</v>
      </c>
      <c r="K50" s="26">
        <v>80</v>
      </c>
      <c r="L50" s="26">
        <v>90</v>
      </c>
      <c r="M50" s="26">
        <v>90</v>
      </c>
      <c r="N50" s="21">
        <v>0</v>
      </c>
      <c r="O50" s="21">
        <v>0.4</v>
      </c>
      <c r="P50" s="21">
        <v>0.6</v>
      </c>
      <c r="Q50" s="21">
        <v>0</v>
      </c>
      <c r="R50" s="21">
        <v>0</v>
      </c>
      <c r="S50" s="22">
        <f t="shared" si="0"/>
        <v>0.6</v>
      </c>
      <c r="T50" s="21"/>
      <c r="U50" s="26" t="s">
        <v>86</v>
      </c>
      <c r="V50" s="26" t="s">
        <v>87</v>
      </c>
      <c r="W50" s="26"/>
      <c r="X50" s="26"/>
      <c r="Y50" s="26"/>
      <c r="Z50" s="26"/>
      <c r="AA50" s="26"/>
      <c r="AB50" s="26">
        <v>72</v>
      </c>
      <c r="AC50" s="26">
        <v>22</v>
      </c>
      <c r="AD50" s="26"/>
      <c r="AE50" s="26">
        <v>2</v>
      </c>
      <c r="AF50" s="26">
        <v>8</v>
      </c>
      <c r="AG50" s="26">
        <v>15</v>
      </c>
      <c r="AH50" s="26">
        <v>50</v>
      </c>
      <c r="AI50" s="26">
        <v>60</v>
      </c>
      <c r="AJ50" s="26">
        <v>0</v>
      </c>
      <c r="AK50" s="26">
        <v>100</v>
      </c>
      <c r="AL50" s="26">
        <v>0</v>
      </c>
      <c r="AM50" s="26">
        <v>0</v>
      </c>
      <c r="AN50" s="26">
        <v>0</v>
      </c>
      <c r="AO50" s="26">
        <f>(AL50+AM50+AN50)</f>
        <v>0</v>
      </c>
      <c r="AP50" s="26"/>
      <c r="AQ50" s="26"/>
      <c r="AR50" s="26"/>
    </row>
    <row r="51" spans="1:44" s="27" customFormat="1" x14ac:dyDescent="0.25">
      <c r="A51" s="23" t="s">
        <v>211</v>
      </c>
      <c r="B51" s="24"/>
      <c r="C51" s="25"/>
      <c r="D51" s="26"/>
      <c r="E51" s="26"/>
      <c r="F51" s="21">
        <f>(G51/(G50+G51))</f>
        <v>0.63716814159292035</v>
      </c>
      <c r="G51" s="26">
        <f>(AB50)</f>
        <v>72</v>
      </c>
      <c r="H51" s="26"/>
      <c r="I51" s="26"/>
      <c r="J51" s="26"/>
      <c r="K51" s="26"/>
      <c r="L51" s="26"/>
      <c r="M51" s="26"/>
      <c r="N51" s="21">
        <v>0</v>
      </c>
      <c r="O51" s="21">
        <v>0</v>
      </c>
      <c r="P51" s="21">
        <f>(AL50/100)</f>
        <v>0</v>
      </c>
      <c r="Q51" s="21">
        <f>(AM50/100)</f>
        <v>0</v>
      </c>
      <c r="R51" s="21">
        <f>(AN50/100)</f>
        <v>0</v>
      </c>
      <c r="S51" s="22">
        <f t="shared" si="0"/>
        <v>0</v>
      </c>
      <c r="T51" s="21"/>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row>
    <row r="52" spans="1:44" x14ac:dyDescent="0.25">
      <c r="A52" s="13" t="s">
        <v>212</v>
      </c>
      <c r="B52" s="12"/>
      <c r="C52" s="9"/>
      <c r="D52" s="8"/>
      <c r="E52" s="8"/>
      <c r="F52" s="16"/>
      <c r="G52" s="8"/>
      <c r="H52" s="8"/>
      <c r="I52" s="8"/>
      <c r="J52" s="8"/>
      <c r="K52" s="8"/>
      <c r="L52" s="8"/>
      <c r="M52" s="8"/>
      <c r="N52" s="16"/>
      <c r="O52" s="16"/>
      <c r="P52" s="16"/>
      <c r="Q52" s="16"/>
      <c r="R52" s="16"/>
      <c r="S52" s="17"/>
      <c r="T52" s="16">
        <f>SUMPRODUCT(S50:S51,F50:F51)/SUM(F50:F51)</f>
        <v>0.2176991150442478</v>
      </c>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x14ac:dyDescent="0.25">
      <c r="A53" s="13">
        <v>48</v>
      </c>
      <c r="B53" s="12" t="s">
        <v>43</v>
      </c>
      <c r="C53" s="9">
        <v>45589.719253009258</v>
      </c>
      <c r="D53" s="8" t="s">
        <v>81</v>
      </c>
      <c r="E53" s="8" t="s">
        <v>40</v>
      </c>
      <c r="F53" s="16"/>
      <c r="G53" s="8">
        <v>87</v>
      </c>
      <c r="H53" s="8">
        <v>28</v>
      </c>
      <c r="I53" s="8">
        <v>3.2</v>
      </c>
      <c r="J53" s="8">
        <v>3</v>
      </c>
      <c r="K53" s="8">
        <v>90</v>
      </c>
      <c r="L53" s="8">
        <v>5</v>
      </c>
      <c r="M53" s="8">
        <v>30</v>
      </c>
      <c r="N53" s="16">
        <v>0</v>
      </c>
      <c r="O53" s="16">
        <v>0.5</v>
      </c>
      <c r="P53" s="16">
        <v>0.5</v>
      </c>
      <c r="Q53" s="16">
        <v>0</v>
      </c>
      <c r="R53" s="16">
        <v>0</v>
      </c>
      <c r="S53" s="17">
        <f t="shared" si="0"/>
        <v>0.5</v>
      </c>
      <c r="T53" s="16">
        <f t="shared" ref="T53:T55" si="4">(S53)</f>
        <v>0.5</v>
      </c>
      <c r="U53" s="8"/>
      <c r="V53" s="8" t="s">
        <v>88</v>
      </c>
      <c r="W53" s="8"/>
      <c r="X53" s="8"/>
      <c r="Y53" s="8"/>
      <c r="Z53" s="8"/>
      <c r="AA53" s="8"/>
      <c r="AB53" s="8"/>
      <c r="AC53" s="8"/>
      <c r="AD53" s="8"/>
      <c r="AE53" s="8"/>
      <c r="AF53" s="8"/>
      <c r="AG53" s="8"/>
      <c r="AH53" s="8"/>
      <c r="AI53" s="8"/>
      <c r="AJ53" s="8"/>
      <c r="AK53" s="8"/>
      <c r="AL53" s="8"/>
      <c r="AM53" s="8"/>
      <c r="AN53" s="8"/>
      <c r="AO53" s="8"/>
      <c r="AP53" s="8"/>
      <c r="AQ53" s="8"/>
      <c r="AR53" s="8"/>
    </row>
    <row r="54" spans="1:44" x14ac:dyDescent="0.25">
      <c r="A54" s="13">
        <v>49</v>
      </c>
      <c r="B54" s="12" t="s">
        <v>43</v>
      </c>
      <c r="C54" s="9">
        <v>45589.729415624999</v>
      </c>
      <c r="D54" s="8" t="s">
        <v>81</v>
      </c>
      <c r="E54" s="8" t="s">
        <v>40</v>
      </c>
      <c r="F54" s="16"/>
      <c r="G54" s="8">
        <v>9.3000000000000007</v>
      </c>
      <c r="H54" s="8">
        <v>29</v>
      </c>
      <c r="I54" s="8">
        <v>8.5</v>
      </c>
      <c r="J54" s="8">
        <v>9</v>
      </c>
      <c r="K54" s="8">
        <v>5</v>
      </c>
      <c r="L54" s="8">
        <v>90</v>
      </c>
      <c r="M54" s="8">
        <v>60</v>
      </c>
      <c r="N54" s="16">
        <v>0</v>
      </c>
      <c r="O54" s="16">
        <v>0.75</v>
      </c>
      <c r="P54" s="16">
        <v>0.25</v>
      </c>
      <c r="Q54" s="16">
        <v>0</v>
      </c>
      <c r="R54" s="16">
        <v>0</v>
      </c>
      <c r="S54" s="17">
        <f t="shared" si="0"/>
        <v>0.25</v>
      </c>
      <c r="T54" s="16">
        <f t="shared" si="4"/>
        <v>0.25</v>
      </c>
      <c r="U54" s="8"/>
      <c r="V54" s="8" t="s">
        <v>89</v>
      </c>
      <c r="W54" s="8"/>
      <c r="X54" s="8"/>
      <c r="Y54" s="8"/>
      <c r="Z54" s="8"/>
      <c r="AA54" s="8"/>
      <c r="AB54" s="8"/>
      <c r="AC54" s="8"/>
      <c r="AD54" s="8"/>
      <c r="AE54" s="8"/>
      <c r="AF54" s="8"/>
      <c r="AG54" s="8"/>
      <c r="AH54" s="8"/>
      <c r="AI54" s="8"/>
      <c r="AJ54" s="8"/>
      <c r="AK54" s="8"/>
      <c r="AL54" s="8"/>
      <c r="AM54" s="8"/>
      <c r="AN54" s="8"/>
      <c r="AO54" s="8"/>
      <c r="AP54" s="8"/>
      <c r="AQ54" s="8"/>
      <c r="AR54" s="8"/>
    </row>
    <row r="55" spans="1:44" x14ac:dyDescent="0.25">
      <c r="A55" s="13">
        <v>50</v>
      </c>
      <c r="B55" s="12" t="s">
        <v>43</v>
      </c>
      <c r="C55" s="9">
        <v>45589.739419027777</v>
      </c>
      <c r="D55" s="8" t="s">
        <v>81</v>
      </c>
      <c r="E55" s="8" t="s">
        <v>40</v>
      </c>
      <c r="F55" s="16"/>
      <c r="G55" s="8">
        <v>12.95</v>
      </c>
      <c r="H55" s="8">
        <v>19</v>
      </c>
      <c r="I55" s="8">
        <v>6</v>
      </c>
      <c r="J55" s="8">
        <v>3.9</v>
      </c>
      <c r="K55" s="8">
        <v>90</v>
      </c>
      <c r="L55" s="8">
        <v>95</v>
      </c>
      <c r="M55" s="8">
        <v>25</v>
      </c>
      <c r="N55" s="16">
        <v>0</v>
      </c>
      <c r="O55" s="16">
        <v>0.6</v>
      </c>
      <c r="P55" s="16">
        <v>0.4</v>
      </c>
      <c r="Q55" s="16">
        <v>0</v>
      </c>
      <c r="R55" s="16">
        <v>0</v>
      </c>
      <c r="S55" s="17">
        <f t="shared" si="0"/>
        <v>0.4</v>
      </c>
      <c r="T55" s="16">
        <f t="shared" si="4"/>
        <v>0.4</v>
      </c>
      <c r="U55" s="8"/>
      <c r="V55" s="8" t="s">
        <v>90</v>
      </c>
      <c r="W55" s="8"/>
      <c r="X55" s="8"/>
      <c r="Y55" s="8"/>
      <c r="Z55" s="8"/>
      <c r="AA55" s="8"/>
      <c r="AB55" s="8"/>
      <c r="AC55" s="8"/>
      <c r="AD55" s="8"/>
      <c r="AE55" s="8"/>
      <c r="AF55" s="8"/>
      <c r="AG55" s="8"/>
      <c r="AH55" s="8"/>
      <c r="AI55" s="8"/>
      <c r="AJ55" s="8"/>
      <c r="AK55" s="8"/>
      <c r="AL55" s="8"/>
      <c r="AM55" s="8"/>
      <c r="AN55" s="8"/>
      <c r="AO55" s="8"/>
      <c r="AP55" s="8"/>
      <c r="AQ55" s="8"/>
      <c r="AR55" s="8"/>
    </row>
    <row r="56" spans="1:44" s="27" customFormat="1" x14ac:dyDescent="0.25">
      <c r="A56" s="23" t="s">
        <v>214</v>
      </c>
      <c r="B56" s="24" t="s">
        <v>46</v>
      </c>
      <c r="C56" s="25">
        <v>45589.747142673608</v>
      </c>
      <c r="D56" s="26" t="s">
        <v>81</v>
      </c>
      <c r="E56" s="26" t="s">
        <v>40</v>
      </c>
      <c r="F56" s="21">
        <f>(G56/(G56+G57))</f>
        <v>0.70731707317073178</v>
      </c>
      <c r="G56" s="26">
        <v>11.6</v>
      </c>
      <c r="H56" s="26">
        <v>15</v>
      </c>
      <c r="I56" s="26">
        <v>1.9</v>
      </c>
      <c r="J56" s="26">
        <v>1</v>
      </c>
      <c r="K56" s="26">
        <v>90</v>
      </c>
      <c r="L56" s="26">
        <v>0</v>
      </c>
      <c r="M56" s="26">
        <v>5</v>
      </c>
      <c r="N56" s="21">
        <v>0</v>
      </c>
      <c r="O56" s="21">
        <v>0.8</v>
      </c>
      <c r="P56" s="21">
        <v>0.2</v>
      </c>
      <c r="Q56" s="21">
        <v>0</v>
      </c>
      <c r="R56" s="21">
        <v>0</v>
      </c>
      <c r="S56" s="22">
        <f t="shared" si="0"/>
        <v>0.2</v>
      </c>
      <c r="T56" s="21"/>
      <c r="U56" s="26"/>
      <c r="V56" s="26" t="s">
        <v>91</v>
      </c>
      <c r="W56" s="26"/>
      <c r="X56" s="26"/>
      <c r="Y56" s="26"/>
      <c r="Z56" s="26"/>
      <c r="AA56" s="26"/>
      <c r="AB56" s="26">
        <v>4.8</v>
      </c>
      <c r="AC56" s="26">
        <v>24</v>
      </c>
      <c r="AD56" s="26"/>
      <c r="AE56" s="26">
        <v>7</v>
      </c>
      <c r="AF56" s="26">
        <v>2</v>
      </c>
      <c r="AG56" s="26">
        <v>5</v>
      </c>
      <c r="AH56" s="26">
        <v>60</v>
      </c>
      <c r="AI56" s="26">
        <v>10</v>
      </c>
      <c r="AJ56" s="26">
        <v>5</v>
      </c>
      <c r="AK56" s="26">
        <v>90</v>
      </c>
      <c r="AL56" s="26">
        <v>5</v>
      </c>
      <c r="AM56" s="26">
        <v>0</v>
      </c>
      <c r="AN56" s="26">
        <v>0</v>
      </c>
      <c r="AO56" s="26">
        <f>(AL56+AM56+AN56)</f>
        <v>5</v>
      </c>
      <c r="AP56" s="26"/>
      <c r="AQ56" s="26"/>
      <c r="AR56" s="26"/>
    </row>
    <row r="57" spans="1:44" s="27" customFormat="1" x14ac:dyDescent="0.25">
      <c r="A57" s="23" t="s">
        <v>215</v>
      </c>
      <c r="B57" s="24"/>
      <c r="C57" s="25"/>
      <c r="D57" s="26"/>
      <c r="E57" s="26"/>
      <c r="F57" s="21">
        <f>(G57/(G56+G57))</f>
        <v>0.29268292682926833</v>
      </c>
      <c r="G57" s="26">
        <f>(AB56)</f>
        <v>4.8</v>
      </c>
      <c r="H57" s="26"/>
      <c r="I57" s="26"/>
      <c r="J57" s="26"/>
      <c r="K57" s="26"/>
      <c r="L57" s="26"/>
      <c r="M57" s="26"/>
      <c r="N57" s="21">
        <v>0</v>
      </c>
      <c r="O57" s="21">
        <v>0</v>
      </c>
      <c r="P57" s="21">
        <f>(AL56/100)</f>
        <v>0.05</v>
      </c>
      <c r="Q57" s="21">
        <f>(AM56/100)</f>
        <v>0</v>
      </c>
      <c r="R57" s="21">
        <f>(AN56/100)</f>
        <v>0</v>
      </c>
      <c r="S57" s="22">
        <f t="shared" si="0"/>
        <v>0.05</v>
      </c>
      <c r="T57" s="21"/>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row>
    <row r="58" spans="1:44" x14ac:dyDescent="0.25">
      <c r="A58" s="13" t="s">
        <v>213</v>
      </c>
      <c r="B58" s="12"/>
      <c r="C58" s="9"/>
      <c r="D58" s="8"/>
      <c r="E58" s="8"/>
      <c r="F58" s="16"/>
      <c r="G58" s="8"/>
      <c r="H58" s="8"/>
      <c r="I58" s="8"/>
      <c r="J58" s="8"/>
      <c r="K58" s="8"/>
      <c r="L58" s="8"/>
      <c r="M58" s="8"/>
      <c r="N58" s="16"/>
      <c r="O58" s="16"/>
      <c r="P58" s="16"/>
      <c r="Q58" s="16"/>
      <c r="R58" s="16"/>
      <c r="S58" s="17"/>
      <c r="T58" s="16">
        <f>SUMPRODUCT(S56:S57,F56:F57)/SUM(F56:F57)</f>
        <v>0.15609756097560978</v>
      </c>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x14ac:dyDescent="0.25">
      <c r="A59" s="13">
        <v>52</v>
      </c>
      <c r="B59" s="12" t="s">
        <v>43</v>
      </c>
      <c r="C59" s="9">
        <v>45589.644944027779</v>
      </c>
      <c r="D59" s="8" t="s">
        <v>92</v>
      </c>
      <c r="E59" s="8" t="s">
        <v>40</v>
      </c>
      <c r="F59" s="16"/>
      <c r="G59" s="8">
        <v>10.5</v>
      </c>
      <c r="H59" s="8">
        <v>22</v>
      </c>
      <c r="I59" s="8">
        <v>18</v>
      </c>
      <c r="J59" s="8">
        <v>20.5</v>
      </c>
      <c r="K59" s="8">
        <v>100</v>
      </c>
      <c r="L59" s="8">
        <v>90</v>
      </c>
      <c r="M59" s="8">
        <v>25</v>
      </c>
      <c r="N59" s="16">
        <v>0.15</v>
      </c>
      <c r="O59" s="16">
        <v>0.45</v>
      </c>
      <c r="P59" s="16">
        <v>0.4</v>
      </c>
      <c r="Q59" s="16">
        <v>0</v>
      </c>
      <c r="R59" s="16">
        <v>0</v>
      </c>
      <c r="S59" s="17">
        <f t="shared" si="0"/>
        <v>0.4</v>
      </c>
      <c r="T59" s="16">
        <f t="shared" ref="T59:T95" si="5">(S59)</f>
        <v>0.4</v>
      </c>
      <c r="U59" s="8"/>
      <c r="V59" s="8" t="s">
        <v>93</v>
      </c>
      <c r="W59" s="8"/>
      <c r="X59" s="8"/>
      <c r="Y59" s="8"/>
      <c r="Z59" s="8"/>
      <c r="AA59" s="8"/>
      <c r="AB59" s="8"/>
      <c r="AC59" s="8"/>
      <c r="AD59" s="8"/>
      <c r="AE59" s="8"/>
      <c r="AF59" s="8"/>
      <c r="AG59" s="8"/>
      <c r="AH59" s="8"/>
      <c r="AI59" s="8"/>
      <c r="AJ59" s="8"/>
      <c r="AK59" s="8"/>
      <c r="AL59" s="8"/>
      <c r="AM59" s="8"/>
      <c r="AN59" s="8"/>
      <c r="AO59" s="8"/>
      <c r="AP59" s="8"/>
      <c r="AQ59" s="8"/>
      <c r="AR59" s="8"/>
    </row>
    <row r="60" spans="1:44" x14ac:dyDescent="0.25">
      <c r="A60" s="13">
        <v>53</v>
      </c>
      <c r="B60" s="12" t="s">
        <v>43</v>
      </c>
      <c r="C60" s="9">
        <v>45589.654483020837</v>
      </c>
      <c r="D60" s="8" t="s">
        <v>94</v>
      </c>
      <c r="E60" s="8" t="s">
        <v>40</v>
      </c>
      <c r="F60" s="16"/>
      <c r="G60" s="8">
        <v>10.8</v>
      </c>
      <c r="H60" s="8">
        <v>23</v>
      </c>
      <c r="I60" s="8">
        <v>11</v>
      </c>
      <c r="J60" s="8">
        <v>12.5</v>
      </c>
      <c r="K60" s="8">
        <v>100</v>
      </c>
      <c r="L60" s="8">
        <v>100</v>
      </c>
      <c r="M60" s="8">
        <v>0</v>
      </c>
      <c r="N60" s="16">
        <v>0.15</v>
      </c>
      <c r="O60" s="16">
        <v>0.45</v>
      </c>
      <c r="P60" s="16">
        <v>0.4</v>
      </c>
      <c r="Q60" s="16">
        <v>0</v>
      </c>
      <c r="R60" s="16">
        <v>0</v>
      </c>
      <c r="S60" s="17">
        <f t="shared" si="0"/>
        <v>0.4</v>
      </c>
      <c r="T60" s="16">
        <f t="shared" si="5"/>
        <v>0.4</v>
      </c>
      <c r="U60" s="8"/>
      <c r="V60" s="8" t="s">
        <v>95</v>
      </c>
      <c r="W60" s="8"/>
      <c r="X60" s="8"/>
      <c r="Y60" s="8"/>
      <c r="Z60" s="8"/>
      <c r="AA60" s="8"/>
      <c r="AB60" s="8"/>
      <c r="AC60" s="8"/>
      <c r="AD60" s="8"/>
      <c r="AE60" s="8"/>
      <c r="AF60" s="8"/>
      <c r="AG60" s="8"/>
      <c r="AH60" s="8"/>
      <c r="AI60" s="8"/>
      <c r="AJ60" s="8"/>
      <c r="AK60" s="8"/>
      <c r="AL60" s="8"/>
      <c r="AM60" s="8"/>
      <c r="AN60" s="8"/>
      <c r="AO60" s="8"/>
      <c r="AP60" s="8"/>
      <c r="AQ60" s="8"/>
      <c r="AR60" s="8"/>
    </row>
    <row r="61" spans="1:44" x14ac:dyDescent="0.25">
      <c r="A61" s="13">
        <v>54</v>
      </c>
      <c r="B61" s="12" t="s">
        <v>43</v>
      </c>
      <c r="C61" s="9">
        <v>45589.665225439814</v>
      </c>
      <c r="D61" s="8" t="s">
        <v>94</v>
      </c>
      <c r="E61" s="8" t="s">
        <v>40</v>
      </c>
      <c r="F61" s="16"/>
      <c r="G61" s="8">
        <v>16.2</v>
      </c>
      <c r="H61" s="8">
        <v>20.5</v>
      </c>
      <c r="I61" s="8">
        <v>5</v>
      </c>
      <c r="J61" s="8">
        <v>20.5</v>
      </c>
      <c r="K61" s="8">
        <v>100</v>
      </c>
      <c r="L61" s="8">
        <v>20</v>
      </c>
      <c r="M61" s="8">
        <v>5</v>
      </c>
      <c r="N61" s="16">
        <v>0.15</v>
      </c>
      <c r="O61" s="16">
        <v>0.45</v>
      </c>
      <c r="P61" s="16">
        <v>0.4</v>
      </c>
      <c r="Q61" s="16">
        <v>0</v>
      </c>
      <c r="R61" s="16">
        <v>0</v>
      </c>
      <c r="S61" s="17">
        <f t="shared" si="0"/>
        <v>0.4</v>
      </c>
      <c r="T61" s="16">
        <f t="shared" si="5"/>
        <v>0.4</v>
      </c>
      <c r="U61" s="8"/>
      <c r="V61" s="8" t="s">
        <v>96</v>
      </c>
      <c r="W61" s="8"/>
      <c r="X61" s="8"/>
      <c r="Y61" s="8"/>
      <c r="Z61" s="8"/>
      <c r="AA61" s="8"/>
      <c r="AB61" s="8"/>
      <c r="AC61" s="8"/>
      <c r="AD61" s="8"/>
      <c r="AE61" s="8"/>
      <c r="AF61" s="8"/>
      <c r="AG61" s="8"/>
      <c r="AH61" s="8"/>
      <c r="AI61" s="8"/>
      <c r="AJ61" s="8"/>
      <c r="AK61" s="8"/>
      <c r="AL61" s="8"/>
      <c r="AM61" s="8"/>
      <c r="AN61" s="8"/>
      <c r="AO61" s="8"/>
      <c r="AP61" s="8"/>
      <c r="AQ61" s="8"/>
      <c r="AR61" s="8"/>
    </row>
    <row r="62" spans="1:44" x14ac:dyDescent="0.25">
      <c r="A62" s="13">
        <v>55</v>
      </c>
      <c r="B62" s="12" t="s">
        <v>43</v>
      </c>
      <c r="C62" s="9">
        <v>45589.672613206021</v>
      </c>
      <c r="D62" s="8" t="s">
        <v>94</v>
      </c>
      <c r="E62" s="8" t="s">
        <v>40</v>
      </c>
      <c r="F62" s="16"/>
      <c r="G62" s="8">
        <v>10.8</v>
      </c>
      <c r="H62" s="8">
        <v>28</v>
      </c>
      <c r="I62" s="8">
        <v>8</v>
      </c>
      <c r="J62" s="8">
        <v>6.5</v>
      </c>
      <c r="K62" s="8">
        <v>100</v>
      </c>
      <c r="L62" s="8">
        <v>100</v>
      </c>
      <c r="M62" s="8">
        <v>25</v>
      </c>
      <c r="N62" s="16">
        <v>0.15</v>
      </c>
      <c r="O62" s="16">
        <v>0.45</v>
      </c>
      <c r="P62" s="16">
        <v>0.4</v>
      </c>
      <c r="Q62" s="16">
        <v>0</v>
      </c>
      <c r="R62" s="16">
        <v>0</v>
      </c>
      <c r="S62" s="17">
        <f t="shared" si="0"/>
        <v>0.4</v>
      </c>
      <c r="T62" s="16">
        <f t="shared" si="5"/>
        <v>0.4</v>
      </c>
      <c r="U62" s="8"/>
      <c r="V62" s="8" t="s">
        <v>97</v>
      </c>
      <c r="W62" s="8"/>
      <c r="X62" s="8"/>
      <c r="Y62" s="8"/>
      <c r="Z62" s="8"/>
      <c r="AA62" s="8"/>
      <c r="AB62" s="8"/>
      <c r="AC62" s="8"/>
      <c r="AD62" s="8"/>
      <c r="AE62" s="8"/>
      <c r="AF62" s="8"/>
      <c r="AG62" s="8"/>
      <c r="AH62" s="8"/>
      <c r="AI62" s="8"/>
      <c r="AJ62" s="8"/>
      <c r="AK62" s="8"/>
      <c r="AL62" s="8"/>
      <c r="AM62" s="8"/>
      <c r="AN62" s="8"/>
      <c r="AO62" s="8"/>
      <c r="AP62" s="8"/>
      <c r="AQ62" s="8"/>
      <c r="AR62" s="8"/>
    </row>
    <row r="63" spans="1:44" x14ac:dyDescent="0.25">
      <c r="A63" s="13">
        <v>56</v>
      </c>
      <c r="B63" s="12" t="s">
        <v>43</v>
      </c>
      <c r="C63" s="9">
        <v>45589.680668449073</v>
      </c>
      <c r="D63" s="8" t="s">
        <v>94</v>
      </c>
      <c r="E63" s="8" t="s">
        <v>40</v>
      </c>
      <c r="F63" s="16"/>
      <c r="G63" s="8">
        <v>17.8</v>
      </c>
      <c r="H63" s="8">
        <v>26</v>
      </c>
      <c r="I63" s="8">
        <v>4</v>
      </c>
      <c r="J63" s="8">
        <v>14</v>
      </c>
      <c r="K63" s="8">
        <v>90</v>
      </c>
      <c r="L63" s="8">
        <v>100</v>
      </c>
      <c r="M63" s="8">
        <v>0</v>
      </c>
      <c r="N63" s="16">
        <v>0.15</v>
      </c>
      <c r="O63" s="16">
        <v>0.45</v>
      </c>
      <c r="P63" s="16">
        <v>0.4</v>
      </c>
      <c r="Q63" s="16">
        <v>0</v>
      </c>
      <c r="R63" s="16">
        <v>0</v>
      </c>
      <c r="S63" s="17">
        <f t="shared" si="0"/>
        <v>0.4</v>
      </c>
      <c r="T63" s="16">
        <f t="shared" si="5"/>
        <v>0.4</v>
      </c>
      <c r="U63" s="8"/>
      <c r="V63" s="8" t="s">
        <v>98</v>
      </c>
      <c r="W63" s="8"/>
      <c r="X63" s="8"/>
      <c r="Y63" s="8"/>
      <c r="Z63" s="8"/>
      <c r="AA63" s="8"/>
      <c r="AB63" s="8"/>
      <c r="AC63" s="8"/>
      <c r="AD63" s="8"/>
      <c r="AE63" s="8"/>
      <c r="AF63" s="8"/>
      <c r="AG63" s="8"/>
      <c r="AH63" s="8"/>
      <c r="AI63" s="8"/>
      <c r="AJ63" s="8"/>
      <c r="AK63" s="8"/>
      <c r="AL63" s="8"/>
      <c r="AM63" s="8"/>
      <c r="AN63" s="8"/>
      <c r="AO63" s="8"/>
      <c r="AP63" s="8"/>
      <c r="AQ63" s="8"/>
      <c r="AR63" s="8"/>
    </row>
    <row r="64" spans="1:44" x14ac:dyDescent="0.25">
      <c r="A64" s="13">
        <v>57</v>
      </c>
      <c r="B64" s="12" t="s">
        <v>43</v>
      </c>
      <c r="C64" s="9">
        <v>45589.688150532405</v>
      </c>
      <c r="D64" s="8" t="s">
        <v>94</v>
      </c>
      <c r="E64" s="8" t="s">
        <v>40</v>
      </c>
      <c r="F64" s="16"/>
      <c r="G64" s="8">
        <v>11</v>
      </c>
      <c r="H64" s="8">
        <v>21</v>
      </c>
      <c r="I64" s="8">
        <v>10</v>
      </c>
      <c r="J64" s="8">
        <v>20</v>
      </c>
      <c r="K64" s="8">
        <v>100</v>
      </c>
      <c r="L64" s="8">
        <v>100</v>
      </c>
      <c r="M64" s="8">
        <v>25</v>
      </c>
      <c r="N64" s="16">
        <v>0.15</v>
      </c>
      <c r="O64" s="16">
        <v>0.45</v>
      </c>
      <c r="P64" s="16">
        <v>0.4</v>
      </c>
      <c r="Q64" s="16">
        <v>0</v>
      </c>
      <c r="R64" s="16">
        <v>0</v>
      </c>
      <c r="S64" s="17">
        <f t="shared" si="0"/>
        <v>0.4</v>
      </c>
      <c r="T64" s="16">
        <f t="shared" si="5"/>
        <v>0.4</v>
      </c>
      <c r="U64" s="8"/>
      <c r="V64" s="8" t="s">
        <v>99</v>
      </c>
      <c r="W64" s="8"/>
      <c r="X64" s="8"/>
      <c r="Y64" s="8"/>
      <c r="Z64" s="8"/>
      <c r="AA64" s="8"/>
      <c r="AB64" s="8"/>
      <c r="AC64" s="8"/>
      <c r="AD64" s="8"/>
      <c r="AE64" s="8"/>
      <c r="AF64" s="8"/>
      <c r="AG64" s="8"/>
      <c r="AH64" s="8"/>
      <c r="AI64" s="8"/>
      <c r="AJ64" s="8"/>
      <c r="AK64" s="8"/>
      <c r="AL64" s="8"/>
      <c r="AM64" s="8"/>
      <c r="AN64" s="8"/>
      <c r="AO64" s="8"/>
      <c r="AP64" s="8"/>
      <c r="AQ64" s="8"/>
      <c r="AR64" s="8"/>
    </row>
    <row r="65" spans="1:44" x14ac:dyDescent="0.25">
      <c r="A65" s="13">
        <v>58</v>
      </c>
      <c r="B65" s="12" t="s">
        <v>43</v>
      </c>
      <c r="C65" s="9">
        <v>45589.695934837961</v>
      </c>
      <c r="D65" s="8" t="s">
        <v>94</v>
      </c>
      <c r="E65" s="8" t="s">
        <v>40</v>
      </c>
      <c r="F65" s="16"/>
      <c r="G65" s="8">
        <v>21.5</v>
      </c>
      <c r="H65" s="8">
        <v>23</v>
      </c>
      <c r="I65" s="8">
        <v>14</v>
      </c>
      <c r="J65" s="8">
        <v>3</v>
      </c>
      <c r="K65" s="8">
        <v>85</v>
      </c>
      <c r="L65" s="8">
        <v>95</v>
      </c>
      <c r="M65" s="8">
        <v>25</v>
      </c>
      <c r="N65" s="16">
        <v>0.15</v>
      </c>
      <c r="O65" s="16">
        <v>0.45</v>
      </c>
      <c r="P65" s="16">
        <v>0.4</v>
      </c>
      <c r="Q65" s="16">
        <v>0</v>
      </c>
      <c r="R65" s="16">
        <v>0</v>
      </c>
      <c r="S65" s="17">
        <f t="shared" si="0"/>
        <v>0.4</v>
      </c>
      <c r="T65" s="16">
        <f t="shared" si="5"/>
        <v>0.4</v>
      </c>
      <c r="U65" s="8"/>
      <c r="V65" s="8" t="s">
        <v>100</v>
      </c>
      <c r="W65" s="8"/>
      <c r="X65" s="8"/>
      <c r="Y65" s="8"/>
      <c r="Z65" s="8"/>
      <c r="AA65" s="8"/>
      <c r="AB65" s="8"/>
      <c r="AC65" s="8"/>
      <c r="AD65" s="8"/>
      <c r="AE65" s="8"/>
      <c r="AF65" s="8"/>
      <c r="AG65" s="8"/>
      <c r="AH65" s="8"/>
      <c r="AI65" s="8"/>
      <c r="AJ65" s="8"/>
      <c r="AK65" s="8"/>
      <c r="AL65" s="8"/>
      <c r="AM65" s="8"/>
      <c r="AN65" s="8"/>
      <c r="AO65" s="8"/>
      <c r="AP65" s="8"/>
      <c r="AQ65" s="8"/>
      <c r="AR65" s="8"/>
    </row>
    <row r="66" spans="1:44" x14ac:dyDescent="0.25">
      <c r="A66" s="13">
        <v>59</v>
      </c>
      <c r="B66" s="12" t="s">
        <v>43</v>
      </c>
      <c r="C66" s="9">
        <v>45589.706855219905</v>
      </c>
      <c r="D66" s="8" t="s">
        <v>101</v>
      </c>
      <c r="E66" s="8" t="s">
        <v>40</v>
      </c>
      <c r="F66" s="16"/>
      <c r="G66" s="8">
        <v>15.3</v>
      </c>
      <c r="H66" s="8">
        <v>31</v>
      </c>
      <c r="I66" s="8">
        <v>9</v>
      </c>
      <c r="J66" s="8">
        <v>31</v>
      </c>
      <c r="K66" s="8">
        <v>75</v>
      </c>
      <c r="L66" s="8">
        <v>100</v>
      </c>
      <c r="M66" s="8">
        <v>0</v>
      </c>
      <c r="N66" s="16">
        <v>0.15</v>
      </c>
      <c r="O66" s="16">
        <v>0.45</v>
      </c>
      <c r="P66" s="16">
        <v>0.4</v>
      </c>
      <c r="Q66" s="16">
        <v>0</v>
      </c>
      <c r="R66" s="16">
        <v>0</v>
      </c>
      <c r="S66" s="17">
        <f t="shared" si="0"/>
        <v>0.4</v>
      </c>
      <c r="T66" s="16">
        <f t="shared" si="5"/>
        <v>0.4</v>
      </c>
      <c r="U66" s="8"/>
      <c r="V66" s="8" t="s">
        <v>102</v>
      </c>
      <c r="W66" s="8"/>
      <c r="X66" s="8"/>
      <c r="Y66" s="8"/>
      <c r="Z66" s="8"/>
      <c r="AA66" s="8"/>
      <c r="AB66" s="8"/>
      <c r="AC66" s="8"/>
      <c r="AD66" s="8"/>
      <c r="AE66" s="8"/>
      <c r="AF66" s="8"/>
      <c r="AG66" s="8"/>
      <c r="AH66" s="8"/>
      <c r="AI66" s="8"/>
      <c r="AJ66" s="8"/>
      <c r="AK66" s="8"/>
      <c r="AL66" s="8"/>
      <c r="AM66" s="8"/>
      <c r="AN66" s="8"/>
      <c r="AO66" s="8"/>
      <c r="AP66" s="8"/>
      <c r="AQ66" s="8"/>
      <c r="AR66" s="8"/>
    </row>
    <row r="67" spans="1:44" x14ac:dyDescent="0.25">
      <c r="A67" s="13">
        <v>60</v>
      </c>
      <c r="B67" s="12" t="s">
        <v>43</v>
      </c>
      <c r="C67" s="9">
        <v>45589.713300428244</v>
      </c>
      <c r="D67" s="8" t="s">
        <v>101</v>
      </c>
      <c r="E67" s="8" t="s">
        <v>40</v>
      </c>
      <c r="F67" s="16"/>
      <c r="G67" s="8">
        <v>13.1</v>
      </c>
      <c r="H67" s="8">
        <v>31</v>
      </c>
      <c r="I67" s="8">
        <v>5</v>
      </c>
      <c r="J67" s="8">
        <v>13</v>
      </c>
      <c r="K67" s="8">
        <v>85</v>
      </c>
      <c r="L67" s="8">
        <v>80</v>
      </c>
      <c r="M67" s="8">
        <v>0</v>
      </c>
      <c r="N67" s="16">
        <v>0.15</v>
      </c>
      <c r="O67" s="16">
        <v>0.5</v>
      </c>
      <c r="P67" s="16">
        <v>0.4</v>
      </c>
      <c r="Q67" s="16">
        <v>0</v>
      </c>
      <c r="R67" s="16">
        <v>0</v>
      </c>
      <c r="S67" s="17">
        <f t="shared" si="0"/>
        <v>0.4</v>
      </c>
      <c r="T67" s="16">
        <f t="shared" si="5"/>
        <v>0.4</v>
      </c>
      <c r="U67" s="8"/>
      <c r="V67" s="8" t="s">
        <v>103</v>
      </c>
      <c r="W67" s="8"/>
      <c r="X67" s="8"/>
      <c r="Y67" s="8"/>
      <c r="Z67" s="8"/>
      <c r="AA67" s="8"/>
      <c r="AB67" s="8"/>
      <c r="AC67" s="8"/>
      <c r="AD67" s="8"/>
      <c r="AE67" s="8"/>
      <c r="AF67" s="8"/>
      <c r="AG67" s="8"/>
      <c r="AH67" s="8"/>
      <c r="AI67" s="8"/>
      <c r="AJ67" s="8"/>
      <c r="AK67" s="8"/>
      <c r="AL67" s="8"/>
      <c r="AM67" s="8"/>
      <c r="AN67" s="8"/>
      <c r="AO67" s="8"/>
      <c r="AP67" s="8"/>
      <c r="AQ67" s="8"/>
      <c r="AR67" s="8"/>
    </row>
    <row r="68" spans="1:44" x14ac:dyDescent="0.25">
      <c r="A68" s="13">
        <v>61</v>
      </c>
      <c r="B68" s="12" t="s">
        <v>43</v>
      </c>
      <c r="C68" s="9">
        <v>45589.719063275465</v>
      </c>
      <c r="D68" s="8" t="s">
        <v>101</v>
      </c>
      <c r="E68" s="8" t="s">
        <v>40</v>
      </c>
      <c r="F68" s="16"/>
      <c r="G68" s="8">
        <v>10</v>
      </c>
      <c r="H68" s="8">
        <v>27</v>
      </c>
      <c r="I68" s="8">
        <v>16</v>
      </c>
      <c r="J68" s="8">
        <v>20</v>
      </c>
      <c r="K68" s="8">
        <v>100</v>
      </c>
      <c r="L68" s="8">
        <v>100</v>
      </c>
      <c r="M68" s="8">
        <v>0</v>
      </c>
      <c r="N68" s="16">
        <v>0.15</v>
      </c>
      <c r="O68" s="16">
        <v>0.45</v>
      </c>
      <c r="P68" s="16">
        <v>0.4</v>
      </c>
      <c r="Q68" s="16">
        <v>0</v>
      </c>
      <c r="R68" s="16">
        <v>0</v>
      </c>
      <c r="S68" s="17">
        <f t="shared" ref="S68:S130" si="6">(P68+Q68+R68)</f>
        <v>0.4</v>
      </c>
      <c r="T68" s="16">
        <f t="shared" si="5"/>
        <v>0.4</v>
      </c>
      <c r="U68" s="8"/>
      <c r="V68" s="8" t="s">
        <v>104</v>
      </c>
      <c r="W68" s="8"/>
      <c r="X68" s="8"/>
      <c r="Y68" s="8"/>
      <c r="Z68" s="8"/>
      <c r="AA68" s="8"/>
      <c r="AB68" s="8"/>
      <c r="AC68" s="8"/>
      <c r="AD68" s="8"/>
      <c r="AE68" s="8"/>
      <c r="AF68" s="8"/>
      <c r="AG68" s="8"/>
      <c r="AH68" s="8"/>
      <c r="AI68" s="8"/>
      <c r="AJ68" s="8"/>
      <c r="AK68" s="8"/>
      <c r="AL68" s="8"/>
      <c r="AM68" s="8"/>
      <c r="AN68" s="8"/>
      <c r="AO68" s="8"/>
      <c r="AP68" s="8"/>
      <c r="AQ68" s="8"/>
      <c r="AR68" s="8"/>
    </row>
    <row r="69" spans="1:44" x14ac:dyDescent="0.25">
      <c r="A69" s="13">
        <v>62</v>
      </c>
      <c r="B69" s="12" t="s">
        <v>43</v>
      </c>
      <c r="C69" s="9"/>
      <c r="D69" s="8"/>
      <c r="E69" s="8"/>
      <c r="F69" s="16"/>
      <c r="G69" s="8">
        <v>9.6999999999999993</v>
      </c>
      <c r="H69" s="8">
        <v>53</v>
      </c>
      <c r="I69" s="8"/>
      <c r="J69" s="8"/>
      <c r="K69" s="8"/>
      <c r="L69" s="8"/>
      <c r="M69" s="8"/>
      <c r="N69" s="16">
        <v>0.05</v>
      </c>
      <c r="O69" s="16">
        <v>0.5</v>
      </c>
      <c r="P69" s="16">
        <v>0.3</v>
      </c>
      <c r="Q69" s="16">
        <v>0.1</v>
      </c>
      <c r="R69" s="16">
        <v>0.05</v>
      </c>
      <c r="S69" s="17">
        <f t="shared" si="6"/>
        <v>0.45</v>
      </c>
      <c r="T69" s="16">
        <f t="shared" si="5"/>
        <v>0.45</v>
      </c>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x14ac:dyDescent="0.25">
      <c r="A70" s="13">
        <v>63</v>
      </c>
      <c r="B70" s="12" t="s">
        <v>46</v>
      </c>
      <c r="C70" s="9"/>
      <c r="D70" s="8"/>
      <c r="E70" s="8"/>
      <c r="F70" s="16" t="s">
        <v>232</v>
      </c>
      <c r="G70" s="8">
        <v>25</v>
      </c>
      <c r="H70" s="8">
        <v>29</v>
      </c>
      <c r="I70" s="8"/>
      <c r="J70" s="8"/>
      <c r="K70" s="8"/>
      <c r="L70" s="8"/>
      <c r="M70" s="8"/>
      <c r="N70" s="16">
        <v>0.2</v>
      </c>
      <c r="O70" s="16">
        <v>0.5</v>
      </c>
      <c r="P70" s="16">
        <v>0.3</v>
      </c>
      <c r="Q70" s="16">
        <v>0</v>
      </c>
      <c r="R70" s="16">
        <v>0</v>
      </c>
      <c r="S70" s="17">
        <f t="shared" si="6"/>
        <v>0.3</v>
      </c>
      <c r="T70" s="16">
        <f t="shared" si="5"/>
        <v>0.3</v>
      </c>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x14ac:dyDescent="0.25">
      <c r="A71" s="13">
        <v>64</v>
      </c>
      <c r="B71" s="12" t="s">
        <v>43</v>
      </c>
      <c r="C71" s="9"/>
      <c r="D71" s="8"/>
      <c r="E71" s="8"/>
      <c r="F71" s="16"/>
      <c r="G71" s="8">
        <v>17</v>
      </c>
      <c r="H71" s="8">
        <v>32</v>
      </c>
      <c r="I71" s="8"/>
      <c r="J71" s="8"/>
      <c r="K71" s="8"/>
      <c r="L71" s="8"/>
      <c r="M71" s="8"/>
      <c r="N71" s="16">
        <v>0.1</v>
      </c>
      <c r="O71" s="16">
        <v>0.8</v>
      </c>
      <c r="P71" s="16">
        <v>0.1</v>
      </c>
      <c r="Q71" s="16">
        <v>0</v>
      </c>
      <c r="R71" s="16">
        <v>0</v>
      </c>
      <c r="S71" s="17">
        <f t="shared" si="6"/>
        <v>0.1</v>
      </c>
      <c r="T71" s="16">
        <f t="shared" si="5"/>
        <v>0.1</v>
      </c>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x14ac:dyDescent="0.25">
      <c r="A72" s="13">
        <v>65</v>
      </c>
      <c r="B72" s="12" t="s">
        <v>43</v>
      </c>
      <c r="C72" s="9"/>
      <c r="D72" s="8"/>
      <c r="E72" s="8"/>
      <c r="F72" s="16"/>
      <c r="G72" s="8">
        <v>26.8</v>
      </c>
      <c r="H72" s="8">
        <v>25</v>
      </c>
      <c r="I72" s="8"/>
      <c r="J72" s="8"/>
      <c r="K72" s="8"/>
      <c r="L72" s="8"/>
      <c r="M72" s="8"/>
      <c r="N72" s="16">
        <v>0.05</v>
      </c>
      <c r="O72" s="16">
        <v>0.75</v>
      </c>
      <c r="P72" s="16">
        <v>0.15</v>
      </c>
      <c r="Q72" s="16">
        <v>0.05</v>
      </c>
      <c r="R72" s="16">
        <v>0</v>
      </c>
      <c r="S72" s="17">
        <f t="shared" si="6"/>
        <v>0.2</v>
      </c>
      <c r="T72" s="16">
        <f t="shared" si="5"/>
        <v>0.2</v>
      </c>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x14ac:dyDescent="0.25">
      <c r="A73" s="13">
        <v>66</v>
      </c>
      <c r="B73" s="12" t="s">
        <v>43</v>
      </c>
      <c r="C73" s="9"/>
      <c r="D73" s="8"/>
      <c r="E73" s="8"/>
      <c r="F73" s="16"/>
      <c r="G73" s="8">
        <v>17</v>
      </c>
      <c r="H73" s="8">
        <v>38</v>
      </c>
      <c r="I73" s="8"/>
      <c r="J73" s="8"/>
      <c r="K73" s="8"/>
      <c r="L73" s="8"/>
      <c r="M73" s="8"/>
      <c r="N73" s="16">
        <v>0.1</v>
      </c>
      <c r="O73" s="16">
        <v>0.9</v>
      </c>
      <c r="P73" s="16">
        <v>0</v>
      </c>
      <c r="Q73" s="16">
        <v>0</v>
      </c>
      <c r="R73" s="16">
        <v>0</v>
      </c>
      <c r="S73" s="17">
        <f t="shared" si="6"/>
        <v>0</v>
      </c>
      <c r="T73" s="16">
        <f t="shared" si="5"/>
        <v>0</v>
      </c>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x14ac:dyDescent="0.25">
      <c r="A74" s="13">
        <v>67</v>
      </c>
      <c r="B74" s="12" t="s">
        <v>43</v>
      </c>
      <c r="C74" s="9"/>
      <c r="D74" s="8"/>
      <c r="E74" s="8"/>
      <c r="F74" s="16"/>
      <c r="G74" s="8">
        <v>23</v>
      </c>
      <c r="H74" s="8">
        <v>30</v>
      </c>
      <c r="I74" s="8"/>
      <c r="J74" s="8"/>
      <c r="K74" s="8"/>
      <c r="L74" s="8"/>
      <c r="M74" s="8"/>
      <c r="N74" s="16">
        <v>0.05</v>
      </c>
      <c r="O74" s="16">
        <v>0.85</v>
      </c>
      <c r="P74" s="16">
        <v>0.1</v>
      </c>
      <c r="Q74" s="16">
        <v>0</v>
      </c>
      <c r="R74" s="16">
        <v>0</v>
      </c>
      <c r="S74" s="17">
        <f t="shared" si="6"/>
        <v>0.1</v>
      </c>
      <c r="T74" s="16">
        <f t="shared" si="5"/>
        <v>0.1</v>
      </c>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x14ac:dyDescent="0.25">
      <c r="A75" s="13">
        <v>68</v>
      </c>
      <c r="B75" s="12" t="s">
        <v>43</v>
      </c>
      <c r="C75" s="9"/>
      <c r="D75" s="8"/>
      <c r="E75" s="8"/>
      <c r="F75" s="16"/>
      <c r="G75" s="8">
        <v>16.5</v>
      </c>
      <c r="H75" s="8">
        <v>48</v>
      </c>
      <c r="I75" s="8"/>
      <c r="J75" s="8"/>
      <c r="K75" s="8"/>
      <c r="L75" s="8"/>
      <c r="M75" s="8"/>
      <c r="N75" s="16">
        <v>0.1</v>
      </c>
      <c r="O75" s="16">
        <v>0.6</v>
      </c>
      <c r="P75" s="16">
        <v>0</v>
      </c>
      <c r="Q75" s="16">
        <v>0.25</v>
      </c>
      <c r="R75" s="16">
        <v>0.05</v>
      </c>
      <c r="S75" s="17">
        <f t="shared" si="6"/>
        <v>0.3</v>
      </c>
      <c r="T75" s="16">
        <f t="shared" si="5"/>
        <v>0.3</v>
      </c>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x14ac:dyDescent="0.25">
      <c r="A76" s="13">
        <v>69</v>
      </c>
      <c r="B76" s="12" t="s">
        <v>43</v>
      </c>
      <c r="C76" s="9"/>
      <c r="D76" s="8"/>
      <c r="E76" s="8"/>
      <c r="F76" s="16"/>
      <c r="G76" s="8">
        <v>22</v>
      </c>
      <c r="H76" s="8">
        <v>44</v>
      </c>
      <c r="I76" s="8"/>
      <c r="J76" s="8"/>
      <c r="K76" s="8"/>
      <c r="L76" s="8"/>
      <c r="M76" s="8"/>
      <c r="N76" s="16">
        <v>0.1</v>
      </c>
      <c r="O76" s="16">
        <v>0.7</v>
      </c>
      <c r="P76" s="16">
        <v>0.2</v>
      </c>
      <c r="Q76" s="16">
        <v>0</v>
      </c>
      <c r="R76" s="16">
        <v>0</v>
      </c>
      <c r="S76" s="17">
        <f t="shared" si="6"/>
        <v>0.2</v>
      </c>
      <c r="T76" s="16">
        <f t="shared" si="5"/>
        <v>0.2</v>
      </c>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x14ac:dyDescent="0.25">
      <c r="A77" s="13">
        <v>70</v>
      </c>
      <c r="B77" s="12" t="s">
        <v>43</v>
      </c>
      <c r="C77" s="9"/>
      <c r="D77" s="8"/>
      <c r="E77" s="8"/>
      <c r="F77" s="16"/>
      <c r="G77" s="8">
        <v>23</v>
      </c>
      <c r="H77" s="8">
        <v>26</v>
      </c>
      <c r="I77" s="8"/>
      <c r="J77" s="8"/>
      <c r="K77" s="8"/>
      <c r="L77" s="8"/>
      <c r="M77" s="8"/>
      <c r="N77" s="16">
        <v>0.1</v>
      </c>
      <c r="O77" s="16">
        <v>0.85</v>
      </c>
      <c r="P77" s="16">
        <v>0.05</v>
      </c>
      <c r="Q77" s="16">
        <v>0</v>
      </c>
      <c r="R77" s="16">
        <v>0</v>
      </c>
      <c r="S77" s="17">
        <f t="shared" si="6"/>
        <v>0.05</v>
      </c>
      <c r="T77" s="16">
        <f t="shared" si="5"/>
        <v>0.05</v>
      </c>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x14ac:dyDescent="0.25">
      <c r="A78" s="13">
        <v>71</v>
      </c>
      <c r="B78" s="12" t="s">
        <v>43</v>
      </c>
      <c r="C78" s="9"/>
      <c r="D78" s="8"/>
      <c r="E78" s="8"/>
      <c r="F78" s="16"/>
      <c r="G78" s="8">
        <v>15</v>
      </c>
      <c r="H78" s="8">
        <v>34</v>
      </c>
      <c r="I78" s="8"/>
      <c r="J78" s="8"/>
      <c r="K78" s="8"/>
      <c r="L78" s="8"/>
      <c r="M78" s="8"/>
      <c r="N78" s="37">
        <v>0.1</v>
      </c>
      <c r="O78" s="16">
        <v>0.85</v>
      </c>
      <c r="P78" s="16">
        <v>0</v>
      </c>
      <c r="Q78" s="16">
        <v>0.05</v>
      </c>
      <c r="R78" s="16">
        <v>0</v>
      </c>
      <c r="S78" s="17">
        <f t="shared" si="6"/>
        <v>0.05</v>
      </c>
      <c r="T78" s="16">
        <f t="shared" si="5"/>
        <v>0.05</v>
      </c>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x14ac:dyDescent="0.25">
      <c r="A79" s="13">
        <v>72</v>
      </c>
      <c r="B79" s="12" t="s">
        <v>43</v>
      </c>
      <c r="C79" s="9">
        <v>45568.654518333336</v>
      </c>
      <c r="D79" s="8">
        <v>8</v>
      </c>
      <c r="E79" s="8" t="s">
        <v>40</v>
      </c>
      <c r="F79" s="16"/>
      <c r="G79" s="8">
        <v>22</v>
      </c>
      <c r="H79" s="8">
        <v>36</v>
      </c>
      <c r="I79" s="8">
        <v>32</v>
      </c>
      <c r="J79" s="8">
        <v>27</v>
      </c>
      <c r="K79" s="8">
        <v>20</v>
      </c>
      <c r="L79" s="8">
        <v>90</v>
      </c>
      <c r="M79" s="8">
        <v>5</v>
      </c>
      <c r="N79" s="16">
        <v>0.02</v>
      </c>
      <c r="O79" s="16">
        <v>0.96</v>
      </c>
      <c r="P79" s="16">
        <v>0.02</v>
      </c>
      <c r="Q79" s="16">
        <v>0</v>
      </c>
      <c r="R79" s="16">
        <v>0</v>
      </c>
      <c r="S79" s="17">
        <f t="shared" si="6"/>
        <v>0.02</v>
      </c>
      <c r="T79" s="16">
        <f t="shared" si="5"/>
        <v>0.02</v>
      </c>
      <c r="U79" s="8"/>
      <c r="V79" s="8" t="s">
        <v>105</v>
      </c>
      <c r="W79" s="8"/>
      <c r="X79" s="8"/>
      <c r="Y79" s="8"/>
      <c r="Z79" s="8"/>
      <c r="AA79" s="8"/>
      <c r="AB79" s="8"/>
      <c r="AC79" s="8"/>
      <c r="AD79" s="8"/>
      <c r="AE79" s="8"/>
      <c r="AF79" s="8"/>
      <c r="AG79" s="8"/>
      <c r="AH79" s="8"/>
      <c r="AI79" s="8"/>
      <c r="AJ79" s="8"/>
      <c r="AK79" s="8"/>
      <c r="AL79" s="8"/>
      <c r="AM79" s="8"/>
      <c r="AN79" s="8"/>
      <c r="AO79" s="8"/>
      <c r="AP79" s="8"/>
      <c r="AQ79" s="8"/>
      <c r="AR79" s="8"/>
    </row>
    <row r="80" spans="1:44" x14ac:dyDescent="0.25">
      <c r="A80" s="13">
        <v>73</v>
      </c>
      <c r="B80" s="12" t="s">
        <v>43</v>
      </c>
      <c r="C80" s="9">
        <v>45568.664738263891</v>
      </c>
      <c r="D80" s="8">
        <v>8</v>
      </c>
      <c r="E80" s="8" t="s">
        <v>40</v>
      </c>
      <c r="F80" s="16"/>
      <c r="G80" s="8">
        <v>24.3</v>
      </c>
      <c r="H80" s="8">
        <v>42</v>
      </c>
      <c r="I80" s="8">
        <v>34</v>
      </c>
      <c r="J80" s="8">
        <v>7</v>
      </c>
      <c r="K80" s="8">
        <v>40</v>
      </c>
      <c r="L80" s="8">
        <v>40</v>
      </c>
      <c r="M80" s="8">
        <v>20</v>
      </c>
      <c r="N80" s="16">
        <v>0.03</v>
      </c>
      <c r="O80" s="16">
        <v>0.92</v>
      </c>
      <c r="P80" s="16">
        <v>0.05</v>
      </c>
      <c r="Q80" s="16">
        <v>0</v>
      </c>
      <c r="R80" s="16">
        <v>0</v>
      </c>
      <c r="S80" s="17">
        <f t="shared" si="6"/>
        <v>0.05</v>
      </c>
      <c r="T80" s="16">
        <f t="shared" si="5"/>
        <v>0.05</v>
      </c>
      <c r="U80" s="8"/>
      <c r="V80" s="8" t="s">
        <v>106</v>
      </c>
      <c r="W80" s="8"/>
      <c r="X80" s="8"/>
      <c r="Y80" s="8"/>
      <c r="Z80" s="8"/>
      <c r="AA80" s="8"/>
      <c r="AB80" s="8"/>
      <c r="AC80" s="8"/>
      <c r="AD80" s="8"/>
      <c r="AE80" s="8"/>
      <c r="AF80" s="8"/>
      <c r="AG80" s="8"/>
      <c r="AH80" s="8"/>
      <c r="AI80" s="8"/>
      <c r="AJ80" s="8"/>
      <c r="AK80" s="8"/>
      <c r="AL80" s="8"/>
      <c r="AM80" s="8"/>
      <c r="AN80" s="8"/>
      <c r="AO80" s="8"/>
      <c r="AP80" s="8"/>
      <c r="AQ80" s="8"/>
      <c r="AR80" s="8"/>
    </row>
    <row r="81" spans="1:44" x14ac:dyDescent="0.25">
      <c r="A81" s="13">
        <v>74</v>
      </c>
      <c r="B81" s="12" t="s">
        <v>43</v>
      </c>
      <c r="C81" s="9">
        <v>45568.675641377318</v>
      </c>
      <c r="D81" s="8">
        <v>8</v>
      </c>
      <c r="E81" s="8" t="s">
        <v>40</v>
      </c>
      <c r="F81" s="16"/>
      <c r="G81" s="8">
        <v>22.5</v>
      </c>
      <c r="H81" s="8">
        <v>34</v>
      </c>
      <c r="I81" s="8">
        <v>12</v>
      </c>
      <c r="J81" s="8">
        <v>14</v>
      </c>
      <c r="K81" s="8">
        <v>40</v>
      </c>
      <c r="L81" s="8">
        <v>80</v>
      </c>
      <c r="M81" s="8">
        <v>20</v>
      </c>
      <c r="N81" s="16">
        <v>0.03</v>
      </c>
      <c r="O81" s="16">
        <v>0.87</v>
      </c>
      <c r="P81" s="16">
        <v>0.05</v>
      </c>
      <c r="Q81" s="16">
        <v>0.05</v>
      </c>
      <c r="R81" s="16">
        <v>0</v>
      </c>
      <c r="S81" s="17">
        <f t="shared" si="6"/>
        <v>0.1</v>
      </c>
      <c r="T81" s="16">
        <f t="shared" si="5"/>
        <v>0.1</v>
      </c>
      <c r="U81" s="8"/>
      <c r="V81" s="8" t="s">
        <v>107</v>
      </c>
      <c r="W81" s="8"/>
      <c r="X81" s="8"/>
      <c r="Y81" s="8"/>
      <c r="Z81" s="8"/>
      <c r="AA81" s="8"/>
      <c r="AB81" s="8"/>
      <c r="AC81" s="8"/>
      <c r="AD81" s="8"/>
      <c r="AE81" s="8"/>
      <c r="AF81" s="8"/>
      <c r="AG81" s="8"/>
      <c r="AH81" s="8"/>
      <c r="AI81" s="8"/>
      <c r="AJ81" s="8"/>
      <c r="AK81" s="8"/>
      <c r="AL81" s="8"/>
      <c r="AM81" s="8"/>
      <c r="AN81" s="8"/>
      <c r="AO81" s="8"/>
      <c r="AP81" s="8"/>
      <c r="AQ81" s="8"/>
      <c r="AR81" s="8"/>
    </row>
    <row r="82" spans="1:44" x14ac:dyDescent="0.25">
      <c r="A82" s="13">
        <v>75</v>
      </c>
      <c r="B82" s="12" t="s">
        <v>43</v>
      </c>
      <c r="C82" s="9">
        <v>45568.685443009257</v>
      </c>
      <c r="D82" s="8">
        <v>8</v>
      </c>
      <c r="E82" s="8" t="s">
        <v>40</v>
      </c>
      <c r="F82" s="16"/>
      <c r="G82" s="8">
        <v>23</v>
      </c>
      <c r="H82" s="8">
        <v>46</v>
      </c>
      <c r="I82" s="8">
        <v>6.5</v>
      </c>
      <c r="J82" s="8">
        <v>25</v>
      </c>
      <c r="K82" s="8">
        <v>40</v>
      </c>
      <c r="L82" s="8">
        <v>25</v>
      </c>
      <c r="M82" s="8">
        <v>2</v>
      </c>
      <c r="N82" s="16">
        <v>0.03</v>
      </c>
      <c r="O82" s="16">
        <v>0.96</v>
      </c>
      <c r="P82" s="16">
        <v>0.01</v>
      </c>
      <c r="Q82" s="16">
        <v>0</v>
      </c>
      <c r="R82" s="16">
        <v>0</v>
      </c>
      <c r="S82" s="17">
        <f t="shared" si="6"/>
        <v>0.01</v>
      </c>
      <c r="T82" s="16">
        <f t="shared" si="5"/>
        <v>0.01</v>
      </c>
      <c r="U82" s="8"/>
      <c r="V82" s="8" t="s">
        <v>108</v>
      </c>
      <c r="W82" s="8"/>
      <c r="X82" s="8"/>
      <c r="Y82" s="8"/>
      <c r="Z82" s="8"/>
      <c r="AA82" s="8"/>
      <c r="AB82" s="8"/>
      <c r="AC82" s="8"/>
      <c r="AD82" s="8"/>
      <c r="AE82" s="8"/>
      <c r="AF82" s="8"/>
      <c r="AG82" s="8"/>
      <c r="AH82" s="8"/>
      <c r="AI82" s="8"/>
      <c r="AJ82" s="8"/>
      <c r="AK82" s="8"/>
      <c r="AL82" s="8"/>
      <c r="AM82" s="8"/>
      <c r="AN82" s="8"/>
      <c r="AO82" s="8"/>
      <c r="AP82" s="8"/>
      <c r="AQ82" s="8"/>
      <c r="AR82" s="8"/>
    </row>
    <row r="83" spans="1:44" x14ac:dyDescent="0.25">
      <c r="A83" s="13">
        <v>76</v>
      </c>
      <c r="B83" s="12" t="s">
        <v>43</v>
      </c>
      <c r="C83" s="9">
        <v>45568.69633903935</v>
      </c>
      <c r="D83" s="8">
        <v>8</v>
      </c>
      <c r="E83" s="8" t="s">
        <v>40</v>
      </c>
      <c r="F83" s="16"/>
      <c r="G83" s="8">
        <v>15.3</v>
      </c>
      <c r="H83" s="8">
        <v>55</v>
      </c>
      <c r="I83" s="8">
        <v>45</v>
      </c>
      <c r="J83" s="8">
        <v>26</v>
      </c>
      <c r="K83" s="8">
        <v>30</v>
      </c>
      <c r="L83" s="8">
        <v>60</v>
      </c>
      <c r="M83" s="8">
        <v>35</v>
      </c>
      <c r="N83" s="16">
        <v>0</v>
      </c>
      <c r="O83" s="16">
        <v>1</v>
      </c>
      <c r="P83" s="16">
        <v>0</v>
      </c>
      <c r="Q83" s="16">
        <v>0</v>
      </c>
      <c r="R83" s="16">
        <v>0</v>
      </c>
      <c r="S83" s="17">
        <f t="shared" si="6"/>
        <v>0</v>
      </c>
      <c r="T83" s="16">
        <f t="shared" si="5"/>
        <v>0</v>
      </c>
      <c r="U83" s="8"/>
      <c r="V83" s="8" t="s">
        <v>109</v>
      </c>
      <c r="W83" s="8"/>
      <c r="X83" s="8"/>
      <c r="Y83" s="8"/>
      <c r="Z83" s="8"/>
      <c r="AA83" s="8"/>
      <c r="AB83" s="8"/>
      <c r="AC83" s="8"/>
      <c r="AD83" s="8"/>
      <c r="AE83" s="8"/>
      <c r="AF83" s="8"/>
      <c r="AG83" s="8"/>
      <c r="AH83" s="8"/>
      <c r="AI83" s="8"/>
      <c r="AJ83" s="8"/>
      <c r="AK83" s="8"/>
      <c r="AL83" s="8"/>
      <c r="AM83" s="8"/>
      <c r="AN83" s="8"/>
      <c r="AO83" s="8"/>
      <c r="AP83" s="8"/>
      <c r="AQ83" s="8"/>
      <c r="AR83" s="8"/>
    </row>
    <row r="84" spans="1:44" x14ac:dyDescent="0.25">
      <c r="A84" s="13">
        <v>77</v>
      </c>
      <c r="B84" s="12" t="s">
        <v>43</v>
      </c>
      <c r="C84" s="9">
        <v>45568.705666828704</v>
      </c>
      <c r="D84" s="8">
        <v>8</v>
      </c>
      <c r="E84" s="8" t="s">
        <v>40</v>
      </c>
      <c r="F84" s="16"/>
      <c r="G84" s="8">
        <v>14.5</v>
      </c>
      <c r="H84" s="8">
        <v>48</v>
      </c>
      <c r="I84" s="8">
        <v>35</v>
      </c>
      <c r="J84" s="8">
        <v>37</v>
      </c>
      <c r="K84" s="8">
        <v>70</v>
      </c>
      <c r="L84" s="8">
        <v>90</v>
      </c>
      <c r="M84" s="8">
        <v>30</v>
      </c>
      <c r="N84" s="16">
        <v>0.02</v>
      </c>
      <c r="O84" s="16">
        <v>0.98</v>
      </c>
      <c r="P84" s="16">
        <v>0</v>
      </c>
      <c r="Q84" s="16">
        <v>0</v>
      </c>
      <c r="R84" s="16">
        <v>0</v>
      </c>
      <c r="S84" s="17">
        <f t="shared" si="6"/>
        <v>0</v>
      </c>
      <c r="T84" s="16">
        <f t="shared" si="5"/>
        <v>0</v>
      </c>
      <c r="U84" s="8"/>
      <c r="V84" s="8" t="s">
        <v>110</v>
      </c>
      <c r="W84" s="8"/>
      <c r="X84" s="8"/>
      <c r="Y84" s="8"/>
      <c r="Z84" s="8"/>
      <c r="AA84" s="8"/>
      <c r="AB84" s="8"/>
      <c r="AC84" s="8"/>
      <c r="AD84" s="8"/>
      <c r="AE84" s="8"/>
      <c r="AF84" s="8"/>
      <c r="AG84" s="8"/>
      <c r="AH84" s="8"/>
      <c r="AI84" s="8"/>
      <c r="AJ84" s="8"/>
      <c r="AK84" s="8"/>
      <c r="AL84" s="8"/>
      <c r="AM84" s="8"/>
      <c r="AN84" s="8"/>
      <c r="AO84" s="8"/>
      <c r="AP84" s="8"/>
      <c r="AQ84" s="8"/>
      <c r="AR84" s="8"/>
    </row>
    <row r="85" spans="1:44" x14ac:dyDescent="0.25">
      <c r="A85" s="13">
        <v>78</v>
      </c>
      <c r="B85" s="12" t="s">
        <v>43</v>
      </c>
      <c r="C85" s="9">
        <v>45568.651562500003</v>
      </c>
      <c r="D85" s="8" t="s">
        <v>111</v>
      </c>
      <c r="E85" s="8" t="s">
        <v>40</v>
      </c>
      <c r="F85" s="16"/>
      <c r="G85" s="8">
        <v>17.5</v>
      </c>
      <c r="H85" s="8">
        <v>30</v>
      </c>
      <c r="I85" s="8">
        <v>5</v>
      </c>
      <c r="J85" s="8">
        <v>22</v>
      </c>
      <c r="K85" s="8">
        <v>100</v>
      </c>
      <c r="L85" s="8">
        <v>95</v>
      </c>
      <c r="M85" s="8">
        <v>34</v>
      </c>
      <c r="N85" s="16">
        <v>0.01</v>
      </c>
      <c r="O85" s="16">
        <v>0.94</v>
      </c>
      <c r="P85" s="16">
        <v>0.05</v>
      </c>
      <c r="Q85" s="16">
        <v>0</v>
      </c>
      <c r="R85" s="16">
        <v>0</v>
      </c>
      <c r="S85" s="17">
        <f t="shared" si="6"/>
        <v>0.05</v>
      </c>
      <c r="T85" s="16">
        <f t="shared" si="5"/>
        <v>0.05</v>
      </c>
      <c r="U85" s="8" t="s">
        <v>112</v>
      </c>
      <c r="V85" s="8" t="s">
        <v>113</v>
      </c>
      <c r="W85" s="8"/>
      <c r="X85" s="8"/>
      <c r="Y85" s="8"/>
      <c r="Z85" s="8"/>
      <c r="AA85" s="8"/>
      <c r="AB85" s="8"/>
      <c r="AC85" s="8"/>
      <c r="AD85" s="8"/>
      <c r="AE85" s="8"/>
      <c r="AF85" s="8"/>
      <c r="AG85" s="8"/>
      <c r="AH85" s="8"/>
      <c r="AI85" s="8"/>
      <c r="AJ85" s="8"/>
      <c r="AK85" s="8"/>
      <c r="AL85" s="8"/>
      <c r="AM85" s="8"/>
      <c r="AN85" s="8"/>
      <c r="AO85" s="8"/>
      <c r="AP85" s="8"/>
      <c r="AQ85" s="8"/>
      <c r="AR85" s="8"/>
    </row>
    <row r="86" spans="1:44" x14ac:dyDescent="0.25">
      <c r="A86" s="13">
        <v>79</v>
      </c>
      <c r="B86" s="12" t="s">
        <v>43</v>
      </c>
      <c r="C86" s="9">
        <v>45568.691365740742</v>
      </c>
      <c r="D86" s="8" t="s">
        <v>111</v>
      </c>
      <c r="E86" s="8" t="s">
        <v>40</v>
      </c>
      <c r="F86" s="16"/>
      <c r="G86" s="8">
        <v>15.6</v>
      </c>
      <c r="H86" s="8">
        <v>48</v>
      </c>
      <c r="I86" s="8">
        <v>9</v>
      </c>
      <c r="J86" s="8">
        <v>42</v>
      </c>
      <c r="K86" s="8">
        <v>70</v>
      </c>
      <c r="L86" s="8">
        <v>100</v>
      </c>
      <c r="M86" s="8">
        <v>30</v>
      </c>
      <c r="N86" s="16">
        <v>0.01</v>
      </c>
      <c r="O86" s="16">
        <v>0.94</v>
      </c>
      <c r="P86" s="16">
        <v>0.05</v>
      </c>
      <c r="Q86" s="16">
        <v>0</v>
      </c>
      <c r="R86" s="16">
        <v>0</v>
      </c>
      <c r="S86" s="17">
        <f t="shared" si="6"/>
        <v>0.05</v>
      </c>
      <c r="T86" s="16">
        <f t="shared" si="5"/>
        <v>0.05</v>
      </c>
      <c r="U86" s="8" t="s">
        <v>114</v>
      </c>
      <c r="V86" s="8" t="s">
        <v>115</v>
      </c>
      <c r="W86" s="8"/>
      <c r="X86" s="8"/>
      <c r="Y86" s="8"/>
      <c r="Z86" s="8"/>
      <c r="AA86" s="8"/>
      <c r="AB86" s="8"/>
      <c r="AC86" s="8"/>
      <c r="AD86" s="8"/>
      <c r="AE86" s="8"/>
      <c r="AF86" s="8"/>
      <c r="AG86" s="8"/>
      <c r="AH86" s="8"/>
      <c r="AI86" s="8"/>
      <c r="AJ86" s="8"/>
      <c r="AK86" s="8"/>
      <c r="AL86" s="8"/>
      <c r="AM86" s="8"/>
      <c r="AN86" s="8"/>
      <c r="AO86" s="8"/>
      <c r="AP86" s="8"/>
      <c r="AQ86" s="8"/>
      <c r="AR86" s="8"/>
    </row>
    <row r="87" spans="1:44" x14ac:dyDescent="0.25">
      <c r="A87" s="13">
        <v>80</v>
      </c>
      <c r="B87" s="12" t="s">
        <v>43</v>
      </c>
      <c r="C87" s="9">
        <v>45568.709791666668</v>
      </c>
      <c r="D87" s="8" t="s">
        <v>111</v>
      </c>
      <c r="E87" s="8" t="s">
        <v>40</v>
      </c>
      <c r="F87" s="16"/>
      <c r="G87" s="8">
        <v>19.8</v>
      </c>
      <c r="H87" s="8">
        <v>29</v>
      </c>
      <c r="I87" s="8">
        <v>15</v>
      </c>
      <c r="J87" s="8">
        <v>20</v>
      </c>
      <c r="K87" s="8">
        <v>10</v>
      </c>
      <c r="L87" s="8">
        <v>100</v>
      </c>
      <c r="M87" s="8">
        <v>15</v>
      </c>
      <c r="N87" s="16">
        <v>0.02</v>
      </c>
      <c r="O87" s="16">
        <v>0.96</v>
      </c>
      <c r="P87" s="16">
        <v>0.02</v>
      </c>
      <c r="Q87" s="16">
        <v>0</v>
      </c>
      <c r="R87" s="16">
        <v>0</v>
      </c>
      <c r="S87" s="17">
        <f t="shared" si="6"/>
        <v>0.02</v>
      </c>
      <c r="T87" s="16">
        <f t="shared" si="5"/>
        <v>0.02</v>
      </c>
      <c r="U87" s="8" t="s">
        <v>116</v>
      </c>
      <c r="V87" s="8" t="s">
        <v>117</v>
      </c>
      <c r="W87" s="8"/>
      <c r="X87" s="8"/>
      <c r="Y87" s="8"/>
      <c r="Z87" s="8"/>
      <c r="AA87" s="8"/>
      <c r="AB87" s="8"/>
      <c r="AC87" s="8"/>
      <c r="AD87" s="8"/>
      <c r="AE87" s="8"/>
      <c r="AF87" s="8"/>
      <c r="AG87" s="8"/>
      <c r="AH87" s="8"/>
      <c r="AI87" s="8"/>
      <c r="AJ87" s="8"/>
      <c r="AK87" s="8"/>
      <c r="AL87" s="8"/>
      <c r="AM87" s="8"/>
      <c r="AN87" s="8"/>
      <c r="AO87" s="8"/>
      <c r="AP87" s="8"/>
      <c r="AQ87" s="8"/>
      <c r="AR87" s="8"/>
    </row>
    <row r="88" spans="1:44" x14ac:dyDescent="0.25">
      <c r="A88" s="13">
        <v>81</v>
      </c>
      <c r="B88" s="12" t="s">
        <v>43</v>
      </c>
      <c r="C88" s="9">
        <v>45568.72079861111</v>
      </c>
      <c r="D88" s="8" t="s">
        <v>111</v>
      </c>
      <c r="E88" s="8" t="s">
        <v>40</v>
      </c>
      <c r="F88" s="16"/>
      <c r="G88" s="8">
        <v>15.9</v>
      </c>
      <c r="H88" s="8">
        <v>40</v>
      </c>
      <c r="I88" s="8">
        <v>6</v>
      </c>
      <c r="J88" s="8">
        <v>20</v>
      </c>
      <c r="K88" s="8">
        <v>50</v>
      </c>
      <c r="L88" s="8">
        <v>30</v>
      </c>
      <c r="M88" s="8">
        <v>18</v>
      </c>
      <c r="N88" s="16">
        <v>0.01</v>
      </c>
      <c r="O88" s="16">
        <v>0.97</v>
      </c>
      <c r="P88" s="16">
        <v>0.02</v>
      </c>
      <c r="Q88" s="16">
        <v>0</v>
      </c>
      <c r="R88" s="16">
        <v>0</v>
      </c>
      <c r="S88" s="17">
        <f t="shared" si="6"/>
        <v>0.02</v>
      </c>
      <c r="T88" s="16">
        <f t="shared" si="5"/>
        <v>0.02</v>
      </c>
      <c r="U88" s="8" t="s">
        <v>118</v>
      </c>
      <c r="V88" s="8" t="s">
        <v>119</v>
      </c>
      <c r="W88" s="8"/>
      <c r="X88" s="8"/>
      <c r="Y88" s="8"/>
      <c r="Z88" s="8"/>
      <c r="AA88" s="8"/>
      <c r="AB88" s="8"/>
      <c r="AC88" s="8"/>
      <c r="AD88" s="8"/>
      <c r="AE88" s="8"/>
      <c r="AF88" s="8"/>
      <c r="AG88" s="8"/>
      <c r="AH88" s="8"/>
      <c r="AI88" s="8"/>
      <c r="AJ88" s="8"/>
      <c r="AK88" s="8"/>
      <c r="AL88" s="8"/>
      <c r="AM88" s="8"/>
      <c r="AN88" s="8"/>
      <c r="AO88" s="8"/>
      <c r="AP88" s="8"/>
      <c r="AQ88" s="8"/>
      <c r="AR88" s="8"/>
    </row>
    <row r="89" spans="1:44" x14ac:dyDescent="0.25">
      <c r="A89" s="13">
        <v>82</v>
      </c>
      <c r="B89" s="12" t="s">
        <v>43</v>
      </c>
      <c r="C89" s="9">
        <v>45568.730474537035</v>
      </c>
      <c r="D89" s="8" t="s">
        <v>111</v>
      </c>
      <c r="E89" s="8" t="s">
        <v>40</v>
      </c>
      <c r="F89" s="16"/>
      <c r="G89" s="8">
        <v>21.7</v>
      </c>
      <c r="H89" s="8">
        <v>35</v>
      </c>
      <c r="I89" s="8">
        <v>5</v>
      </c>
      <c r="J89" s="8">
        <v>10</v>
      </c>
      <c r="K89" s="8">
        <v>60</v>
      </c>
      <c r="L89" s="8">
        <v>100</v>
      </c>
      <c r="M89" s="8">
        <v>18</v>
      </c>
      <c r="N89" s="16">
        <v>0.1</v>
      </c>
      <c r="O89" s="16">
        <v>0.89</v>
      </c>
      <c r="P89" s="16">
        <v>0.01</v>
      </c>
      <c r="Q89" s="16">
        <v>0</v>
      </c>
      <c r="R89" s="16">
        <v>0</v>
      </c>
      <c r="S89" s="17">
        <f t="shared" si="6"/>
        <v>0.01</v>
      </c>
      <c r="T89" s="16">
        <f t="shared" si="5"/>
        <v>0.01</v>
      </c>
      <c r="U89" s="8" t="s">
        <v>120</v>
      </c>
      <c r="V89" s="8" t="s">
        <v>121</v>
      </c>
      <c r="W89" s="8"/>
      <c r="X89" s="8"/>
      <c r="Y89" s="8"/>
      <c r="Z89" s="8"/>
      <c r="AA89" s="8"/>
      <c r="AB89" s="8"/>
      <c r="AC89" s="8"/>
      <c r="AD89" s="8"/>
      <c r="AE89" s="8"/>
      <c r="AF89" s="8"/>
      <c r="AG89" s="8"/>
      <c r="AH89" s="8"/>
      <c r="AI89" s="8"/>
      <c r="AJ89" s="8"/>
      <c r="AK89" s="8"/>
      <c r="AL89" s="8"/>
      <c r="AM89" s="8"/>
      <c r="AN89" s="8"/>
      <c r="AO89" s="8"/>
      <c r="AP89" s="8"/>
      <c r="AQ89" s="8"/>
      <c r="AR89" s="8"/>
    </row>
    <row r="90" spans="1:44" x14ac:dyDescent="0.25">
      <c r="A90" s="13">
        <v>83</v>
      </c>
      <c r="B90" s="12" t="s">
        <v>43</v>
      </c>
      <c r="C90" s="9">
        <v>45568.671886574077</v>
      </c>
      <c r="D90" s="8" t="s">
        <v>122</v>
      </c>
      <c r="E90" s="8" t="s">
        <v>40</v>
      </c>
      <c r="F90" s="16"/>
      <c r="G90" s="8">
        <v>25.6</v>
      </c>
      <c r="H90" s="8">
        <v>33</v>
      </c>
      <c r="I90" s="8">
        <v>6</v>
      </c>
      <c r="J90" s="8">
        <v>6</v>
      </c>
      <c r="K90" s="8">
        <v>100</v>
      </c>
      <c r="L90" s="8">
        <v>0</v>
      </c>
      <c r="M90" s="8">
        <v>5</v>
      </c>
      <c r="N90" s="16">
        <v>0.03</v>
      </c>
      <c r="O90" s="16">
        <v>0.95</v>
      </c>
      <c r="P90" s="16">
        <v>0.02</v>
      </c>
      <c r="Q90" s="16">
        <v>0</v>
      </c>
      <c r="R90" s="16">
        <v>0</v>
      </c>
      <c r="S90" s="17">
        <f t="shared" si="6"/>
        <v>0.02</v>
      </c>
      <c r="T90" s="16">
        <f t="shared" si="5"/>
        <v>0.02</v>
      </c>
      <c r="U90" s="8"/>
      <c r="V90" s="8" t="s">
        <v>123</v>
      </c>
      <c r="W90" s="8"/>
      <c r="X90" s="8"/>
      <c r="Y90" s="8" t="s">
        <v>43</v>
      </c>
      <c r="Z90" s="8"/>
      <c r="AA90" s="8"/>
      <c r="AB90" s="8"/>
      <c r="AC90" s="8"/>
      <c r="AD90" s="8"/>
      <c r="AE90" s="8"/>
      <c r="AF90" s="8"/>
      <c r="AG90" s="8"/>
      <c r="AH90" s="8"/>
      <c r="AI90" s="8"/>
      <c r="AJ90" s="8"/>
      <c r="AK90" s="8"/>
      <c r="AL90" s="8"/>
      <c r="AM90" s="8"/>
      <c r="AN90" s="8"/>
      <c r="AO90" s="8"/>
      <c r="AP90" s="8"/>
      <c r="AQ90" s="8"/>
      <c r="AR90" s="8"/>
    </row>
    <row r="91" spans="1:44" x14ac:dyDescent="0.25">
      <c r="A91" s="13">
        <v>84</v>
      </c>
      <c r="B91" s="12" t="s">
        <v>43</v>
      </c>
      <c r="C91" s="9">
        <v>45568.69</v>
      </c>
      <c r="D91" s="8" t="s">
        <v>122</v>
      </c>
      <c r="E91" s="8" t="s">
        <v>40</v>
      </c>
      <c r="F91" s="16"/>
      <c r="G91" s="8">
        <v>27.5</v>
      </c>
      <c r="H91" s="8">
        <v>24</v>
      </c>
      <c r="I91" s="8">
        <v>4</v>
      </c>
      <c r="J91" s="8">
        <v>10</v>
      </c>
      <c r="K91" s="8">
        <v>40</v>
      </c>
      <c r="L91" s="8">
        <v>100</v>
      </c>
      <c r="M91" s="8">
        <v>5</v>
      </c>
      <c r="N91" s="16">
        <v>0.02</v>
      </c>
      <c r="O91" s="16">
        <v>0.95</v>
      </c>
      <c r="P91" s="16">
        <v>0.02</v>
      </c>
      <c r="Q91" s="16">
        <v>0.01</v>
      </c>
      <c r="R91" s="16">
        <v>0</v>
      </c>
      <c r="S91" s="17">
        <f t="shared" si="6"/>
        <v>0.03</v>
      </c>
      <c r="T91" s="16">
        <f t="shared" si="5"/>
        <v>0.03</v>
      </c>
      <c r="U91" s="8"/>
      <c r="V91" s="8" t="s">
        <v>124</v>
      </c>
      <c r="W91" s="8"/>
      <c r="X91" s="8"/>
      <c r="Y91" s="8" t="s">
        <v>43</v>
      </c>
      <c r="Z91" s="8"/>
      <c r="AA91" s="8"/>
      <c r="AB91" s="8"/>
      <c r="AC91" s="8"/>
      <c r="AD91" s="8"/>
      <c r="AE91" s="8"/>
      <c r="AF91" s="8"/>
      <c r="AG91" s="8"/>
      <c r="AH91" s="8"/>
      <c r="AI91" s="8"/>
      <c r="AJ91" s="8"/>
      <c r="AK91" s="8"/>
      <c r="AL91" s="8"/>
      <c r="AM91" s="8"/>
      <c r="AN91" s="8"/>
      <c r="AO91" s="8"/>
      <c r="AP91" s="8"/>
      <c r="AQ91" s="8"/>
      <c r="AR91" s="8"/>
    </row>
    <row r="92" spans="1:44" x14ac:dyDescent="0.25">
      <c r="A92" s="13">
        <v>85</v>
      </c>
      <c r="B92" s="12" t="s">
        <v>43</v>
      </c>
      <c r="C92" s="9">
        <v>45568.701388888891</v>
      </c>
      <c r="D92" s="8" t="s">
        <v>122</v>
      </c>
      <c r="E92" s="8" t="s">
        <v>40</v>
      </c>
      <c r="F92" s="16"/>
      <c r="G92" s="8">
        <v>28</v>
      </c>
      <c r="H92" s="8">
        <v>38</v>
      </c>
      <c r="I92" s="8">
        <v>3</v>
      </c>
      <c r="J92" s="8">
        <v>19</v>
      </c>
      <c r="K92" s="8">
        <v>100</v>
      </c>
      <c r="L92" s="8">
        <v>100</v>
      </c>
      <c r="M92" s="8">
        <v>10</v>
      </c>
      <c r="N92" s="16">
        <v>0</v>
      </c>
      <c r="O92" s="16">
        <v>1</v>
      </c>
      <c r="P92" s="16">
        <v>0</v>
      </c>
      <c r="Q92" s="16">
        <v>0</v>
      </c>
      <c r="R92" s="16">
        <v>0</v>
      </c>
      <c r="S92" s="17">
        <f t="shared" si="6"/>
        <v>0</v>
      </c>
      <c r="T92" s="16">
        <f t="shared" si="5"/>
        <v>0</v>
      </c>
      <c r="U92" s="8"/>
      <c r="V92" s="8" t="s">
        <v>125</v>
      </c>
      <c r="W92" s="8"/>
      <c r="X92" s="8"/>
      <c r="Y92" s="8" t="s">
        <v>43</v>
      </c>
      <c r="Z92" s="8"/>
      <c r="AA92" s="8"/>
      <c r="AB92" s="8"/>
      <c r="AC92" s="8"/>
      <c r="AD92" s="8"/>
      <c r="AE92" s="8"/>
      <c r="AF92" s="8"/>
      <c r="AG92" s="8"/>
      <c r="AH92" s="8"/>
      <c r="AI92" s="8"/>
      <c r="AJ92" s="8"/>
      <c r="AK92" s="8"/>
      <c r="AL92" s="8"/>
      <c r="AM92" s="8"/>
      <c r="AN92" s="8"/>
      <c r="AO92" s="8"/>
      <c r="AP92" s="8"/>
      <c r="AQ92" s="8"/>
      <c r="AR92" s="8"/>
    </row>
    <row r="93" spans="1:44" x14ac:dyDescent="0.25">
      <c r="A93" s="13">
        <v>86</v>
      </c>
      <c r="B93" s="12" t="s">
        <v>43</v>
      </c>
      <c r="C93" s="9">
        <v>45568.710034722222</v>
      </c>
      <c r="D93" s="8" t="s">
        <v>122</v>
      </c>
      <c r="E93" s="8" t="s">
        <v>40</v>
      </c>
      <c r="F93" s="16"/>
      <c r="G93" s="8">
        <v>32</v>
      </c>
      <c r="H93" s="8">
        <v>41</v>
      </c>
      <c r="I93" s="8">
        <v>10</v>
      </c>
      <c r="J93" s="8">
        <v>32</v>
      </c>
      <c r="K93" s="8">
        <v>100</v>
      </c>
      <c r="L93" s="8">
        <v>100</v>
      </c>
      <c r="M93" s="8">
        <v>10</v>
      </c>
      <c r="N93" s="16">
        <v>0.02</v>
      </c>
      <c r="O93" s="16">
        <v>0.97</v>
      </c>
      <c r="P93" s="16">
        <v>0.01</v>
      </c>
      <c r="Q93" s="16">
        <v>0</v>
      </c>
      <c r="R93" s="16">
        <v>0</v>
      </c>
      <c r="S93" s="17">
        <f t="shared" si="6"/>
        <v>0.01</v>
      </c>
      <c r="T93" s="16">
        <f t="shared" si="5"/>
        <v>0.01</v>
      </c>
      <c r="U93" s="8"/>
      <c r="V93" s="8" t="s">
        <v>126</v>
      </c>
      <c r="W93" s="8"/>
      <c r="X93" s="8"/>
      <c r="Y93" s="8" t="s">
        <v>43</v>
      </c>
      <c r="Z93" s="8"/>
      <c r="AA93" s="8"/>
      <c r="AB93" s="8"/>
      <c r="AC93" s="8"/>
      <c r="AD93" s="8"/>
      <c r="AE93" s="8"/>
      <c r="AF93" s="8"/>
      <c r="AG93" s="8"/>
      <c r="AH93" s="8"/>
      <c r="AI93" s="8"/>
      <c r="AJ93" s="8"/>
      <c r="AK93" s="8"/>
      <c r="AL93" s="8"/>
      <c r="AM93" s="8"/>
      <c r="AN93" s="8"/>
      <c r="AO93" s="8"/>
      <c r="AP93" s="8"/>
      <c r="AQ93" s="8"/>
      <c r="AR93" s="8"/>
    </row>
    <row r="94" spans="1:44" x14ac:dyDescent="0.25">
      <c r="A94" s="13">
        <v>87</v>
      </c>
      <c r="B94" s="12" t="s">
        <v>43</v>
      </c>
      <c r="C94" s="9">
        <v>45568.727280092593</v>
      </c>
      <c r="D94" s="8" t="s">
        <v>122</v>
      </c>
      <c r="E94" s="8" t="s">
        <v>40</v>
      </c>
      <c r="F94" s="16"/>
      <c r="G94" s="8">
        <v>29.7</v>
      </c>
      <c r="H94" s="8">
        <v>34</v>
      </c>
      <c r="I94" s="8">
        <v>3</v>
      </c>
      <c r="J94" s="8">
        <v>15</v>
      </c>
      <c r="K94" s="8">
        <v>100</v>
      </c>
      <c r="L94" s="8">
        <v>100</v>
      </c>
      <c r="M94" s="8">
        <v>10</v>
      </c>
      <c r="N94" s="16">
        <v>0</v>
      </c>
      <c r="O94" s="16">
        <v>1</v>
      </c>
      <c r="P94" s="16">
        <v>0</v>
      </c>
      <c r="Q94" s="16">
        <v>0</v>
      </c>
      <c r="R94" s="16">
        <v>0</v>
      </c>
      <c r="S94" s="17">
        <f t="shared" si="6"/>
        <v>0</v>
      </c>
      <c r="T94" s="16">
        <f t="shared" si="5"/>
        <v>0</v>
      </c>
      <c r="U94" s="8"/>
      <c r="V94" s="8" t="s">
        <v>127</v>
      </c>
      <c r="W94" s="8"/>
      <c r="X94" s="8"/>
      <c r="Y94" s="8" t="s">
        <v>43</v>
      </c>
      <c r="Z94" s="8"/>
      <c r="AA94" s="8"/>
      <c r="AB94" s="8"/>
      <c r="AC94" s="8"/>
      <c r="AD94" s="8"/>
      <c r="AE94" s="8"/>
      <c r="AF94" s="8"/>
      <c r="AG94" s="8"/>
      <c r="AH94" s="8"/>
      <c r="AI94" s="8"/>
      <c r="AJ94" s="8"/>
      <c r="AK94" s="8"/>
      <c r="AL94" s="8"/>
      <c r="AM94" s="8"/>
      <c r="AN94" s="8"/>
      <c r="AO94" s="8"/>
      <c r="AP94" s="8"/>
      <c r="AQ94" s="8"/>
      <c r="AR94" s="8"/>
    </row>
    <row r="95" spans="1:44" x14ac:dyDescent="0.25">
      <c r="A95" s="13">
        <v>88</v>
      </c>
      <c r="B95" s="12" t="s">
        <v>43</v>
      </c>
      <c r="C95" s="9">
        <v>45568.735763888886</v>
      </c>
      <c r="D95" s="8" t="s">
        <v>122</v>
      </c>
      <c r="E95" s="8" t="s">
        <v>40</v>
      </c>
      <c r="F95" s="16"/>
      <c r="G95" s="8">
        <v>27</v>
      </c>
      <c r="H95" s="8">
        <v>35</v>
      </c>
      <c r="I95" s="8">
        <v>11</v>
      </c>
      <c r="J95" s="8">
        <v>15</v>
      </c>
      <c r="K95" s="8">
        <v>100</v>
      </c>
      <c r="L95" s="8">
        <v>100</v>
      </c>
      <c r="M95" s="8">
        <v>5</v>
      </c>
      <c r="N95" s="16">
        <v>0.08</v>
      </c>
      <c r="O95" s="16">
        <v>0.92</v>
      </c>
      <c r="P95" s="16">
        <v>0</v>
      </c>
      <c r="Q95" s="16">
        <v>0</v>
      </c>
      <c r="R95" s="16">
        <v>0</v>
      </c>
      <c r="S95" s="17">
        <f t="shared" si="6"/>
        <v>0</v>
      </c>
      <c r="T95" s="16">
        <f t="shared" si="5"/>
        <v>0</v>
      </c>
      <c r="U95" s="8"/>
      <c r="V95" s="8" t="s">
        <v>128</v>
      </c>
      <c r="W95" s="8"/>
      <c r="X95" s="8"/>
      <c r="Y95" s="8" t="s">
        <v>43</v>
      </c>
      <c r="Z95" s="8"/>
      <c r="AA95" s="8"/>
      <c r="AB95" s="8"/>
      <c r="AC95" s="8"/>
      <c r="AD95" s="8"/>
      <c r="AE95" s="8"/>
      <c r="AF95" s="8"/>
      <c r="AG95" s="8"/>
      <c r="AH95" s="8"/>
      <c r="AI95" s="8"/>
      <c r="AJ95" s="8"/>
      <c r="AK95" s="8"/>
      <c r="AL95" s="8"/>
      <c r="AM95" s="8"/>
      <c r="AN95" s="8"/>
      <c r="AO95" s="8"/>
      <c r="AP95" s="8"/>
      <c r="AQ95" s="8"/>
      <c r="AR95" s="8"/>
    </row>
    <row r="96" spans="1:44" s="27" customFormat="1" x14ac:dyDescent="0.25">
      <c r="A96" s="23" t="s">
        <v>216</v>
      </c>
      <c r="B96" s="24" t="s">
        <v>46</v>
      </c>
      <c r="C96" s="25">
        <v>45568.746574074074</v>
      </c>
      <c r="D96" s="26" t="s">
        <v>122</v>
      </c>
      <c r="E96" s="26" t="s">
        <v>40</v>
      </c>
      <c r="F96" s="21">
        <f>(G96/(G96+G97))</f>
        <v>7.407407407407407E-2</v>
      </c>
      <c r="G96" s="26">
        <v>2</v>
      </c>
      <c r="H96" s="26">
        <v>7</v>
      </c>
      <c r="I96" s="26">
        <v>6</v>
      </c>
      <c r="J96" s="26">
        <v>7</v>
      </c>
      <c r="K96" s="26">
        <v>80</v>
      </c>
      <c r="L96" s="26">
        <v>80</v>
      </c>
      <c r="M96" s="26">
        <v>80</v>
      </c>
      <c r="N96" s="21">
        <v>0</v>
      </c>
      <c r="O96" s="21">
        <v>1</v>
      </c>
      <c r="P96" s="21">
        <v>0</v>
      </c>
      <c r="Q96" s="21">
        <v>0</v>
      </c>
      <c r="R96" s="21">
        <v>0</v>
      </c>
      <c r="S96" s="22">
        <f t="shared" si="6"/>
        <v>0</v>
      </c>
      <c r="T96" s="21"/>
      <c r="U96" s="26"/>
      <c r="V96" s="26" t="s">
        <v>129</v>
      </c>
      <c r="W96" s="26"/>
      <c r="X96" s="26"/>
      <c r="Y96" s="26" t="s">
        <v>43</v>
      </c>
      <c r="Z96" s="26"/>
      <c r="AA96" s="26"/>
      <c r="AB96" s="26">
        <v>25</v>
      </c>
      <c r="AC96" s="26">
        <v>40</v>
      </c>
      <c r="AD96" s="26"/>
      <c r="AE96" s="26">
        <v>8</v>
      </c>
      <c r="AF96" s="26">
        <v>13</v>
      </c>
      <c r="AG96" s="26">
        <v>100</v>
      </c>
      <c r="AH96" s="26">
        <v>100</v>
      </c>
      <c r="AI96" s="26">
        <v>40</v>
      </c>
      <c r="AJ96" s="26">
        <v>2</v>
      </c>
      <c r="AK96" s="26">
        <v>97</v>
      </c>
      <c r="AL96" s="26">
        <v>0</v>
      </c>
      <c r="AM96" s="26">
        <v>1</v>
      </c>
      <c r="AN96" s="26">
        <v>0</v>
      </c>
      <c r="AO96" s="26">
        <f>(AL96+AM96+AN96)</f>
        <v>1</v>
      </c>
      <c r="AP96" s="26" t="s">
        <v>43</v>
      </c>
      <c r="AQ96" s="26"/>
      <c r="AR96" s="26"/>
    </row>
    <row r="97" spans="1:44" s="27" customFormat="1" x14ac:dyDescent="0.25">
      <c r="A97" s="23" t="s">
        <v>217</v>
      </c>
      <c r="B97" s="24"/>
      <c r="C97" s="25"/>
      <c r="D97" s="26"/>
      <c r="E97" s="26"/>
      <c r="F97" s="21">
        <f>(G97/(G96+G97))</f>
        <v>0.92592592592592593</v>
      </c>
      <c r="G97" s="26">
        <f>(AB96)</f>
        <v>25</v>
      </c>
      <c r="H97" s="26"/>
      <c r="I97" s="26"/>
      <c r="J97" s="26"/>
      <c r="K97" s="26"/>
      <c r="L97" s="26"/>
      <c r="M97" s="26"/>
      <c r="N97" s="21">
        <v>0</v>
      </c>
      <c r="O97" s="21">
        <v>0</v>
      </c>
      <c r="P97" s="21">
        <v>0</v>
      </c>
      <c r="Q97" s="21">
        <v>0</v>
      </c>
      <c r="R97" s="21">
        <v>0</v>
      </c>
      <c r="S97" s="22">
        <f t="shared" si="6"/>
        <v>0</v>
      </c>
      <c r="T97" s="21"/>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1:44" x14ac:dyDescent="0.25">
      <c r="A98" s="13" t="s">
        <v>218</v>
      </c>
      <c r="B98" s="12"/>
      <c r="C98" s="9"/>
      <c r="D98" s="8"/>
      <c r="E98" s="8"/>
      <c r="F98" s="16"/>
      <c r="G98" s="8"/>
      <c r="H98" s="8"/>
      <c r="I98" s="8"/>
      <c r="J98" s="8"/>
      <c r="K98" s="8"/>
      <c r="L98" s="8"/>
      <c r="M98" s="8"/>
      <c r="N98" s="16"/>
      <c r="O98" s="16"/>
      <c r="P98" s="16"/>
      <c r="Q98" s="16"/>
      <c r="R98" s="16"/>
      <c r="S98" s="17"/>
      <c r="T98" s="16">
        <f>SUMPRODUCT(S96:S97,F96:F97)/SUM(F96:F97)</f>
        <v>0</v>
      </c>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x14ac:dyDescent="0.25">
      <c r="A99" s="13">
        <v>90</v>
      </c>
      <c r="B99" s="12" t="s">
        <v>43</v>
      </c>
      <c r="C99" s="9">
        <v>45568.66819744213</v>
      </c>
      <c r="D99" s="8" t="s">
        <v>130</v>
      </c>
      <c r="E99" s="8" t="s">
        <v>40</v>
      </c>
      <c r="F99" s="16"/>
      <c r="G99" s="8">
        <v>31.51</v>
      </c>
      <c r="H99" s="8">
        <v>30</v>
      </c>
      <c r="I99" s="8">
        <v>14</v>
      </c>
      <c r="J99" s="8">
        <v>4</v>
      </c>
      <c r="K99" s="8">
        <v>100</v>
      </c>
      <c r="L99" s="8">
        <v>100</v>
      </c>
      <c r="M99" s="8">
        <v>13</v>
      </c>
      <c r="N99" s="16">
        <v>0.02</v>
      </c>
      <c r="O99" s="16">
        <v>0.85</v>
      </c>
      <c r="P99" s="16">
        <v>0.13</v>
      </c>
      <c r="Q99" s="16">
        <v>0</v>
      </c>
      <c r="R99" s="16">
        <v>0</v>
      </c>
      <c r="S99" s="17">
        <f t="shared" si="6"/>
        <v>0.13</v>
      </c>
      <c r="T99" s="16">
        <f t="shared" ref="T99:T106" si="7">(S99)</f>
        <v>0.13</v>
      </c>
      <c r="U99" s="8"/>
      <c r="V99" s="8" t="s">
        <v>131</v>
      </c>
      <c r="W99" s="8"/>
      <c r="X99" s="8"/>
      <c r="Y99" s="8"/>
      <c r="Z99" s="8"/>
      <c r="AA99" s="8"/>
      <c r="AB99" s="8"/>
      <c r="AC99" s="8"/>
      <c r="AD99" s="8"/>
      <c r="AE99" s="8"/>
      <c r="AF99" s="8"/>
      <c r="AG99" s="8"/>
      <c r="AH99" s="8"/>
      <c r="AI99" s="8"/>
      <c r="AJ99" s="8"/>
      <c r="AK99" s="8"/>
      <c r="AL99" s="8"/>
      <c r="AM99" s="8"/>
      <c r="AN99" s="8"/>
      <c r="AO99" s="8"/>
      <c r="AP99" s="8"/>
      <c r="AQ99" s="8"/>
      <c r="AR99" s="8"/>
    </row>
    <row r="100" spans="1:44" x14ac:dyDescent="0.25">
      <c r="A100" s="13">
        <v>91</v>
      </c>
      <c r="B100" s="12" t="s">
        <v>43</v>
      </c>
      <c r="C100" s="9">
        <v>45568.684961423613</v>
      </c>
      <c r="D100" s="8" t="s">
        <v>130</v>
      </c>
      <c r="E100" s="8" t="s">
        <v>40</v>
      </c>
      <c r="F100" s="16"/>
      <c r="G100" s="8">
        <v>35.1</v>
      </c>
      <c r="H100" s="8">
        <v>27.5</v>
      </c>
      <c r="I100" s="8">
        <v>9</v>
      </c>
      <c r="J100" s="8">
        <v>12</v>
      </c>
      <c r="K100" s="8">
        <v>100</v>
      </c>
      <c r="L100" s="8">
        <v>100</v>
      </c>
      <c r="M100" s="8">
        <v>9</v>
      </c>
      <c r="N100" s="16">
        <v>0.02</v>
      </c>
      <c r="O100" s="16">
        <v>0.89</v>
      </c>
      <c r="P100" s="16">
        <v>0.09</v>
      </c>
      <c r="Q100" s="16">
        <v>0</v>
      </c>
      <c r="R100" s="16">
        <v>0</v>
      </c>
      <c r="S100" s="17">
        <f t="shared" si="6"/>
        <v>0.09</v>
      </c>
      <c r="T100" s="16">
        <f t="shared" si="7"/>
        <v>0.09</v>
      </c>
      <c r="U100" s="8" t="s">
        <v>132</v>
      </c>
      <c r="V100" s="8" t="s">
        <v>133</v>
      </c>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x14ac:dyDescent="0.25">
      <c r="A101" s="13">
        <v>92</v>
      </c>
      <c r="B101" s="12" t="s">
        <v>43</v>
      </c>
      <c r="C101" s="9">
        <v>45568.69672310185</v>
      </c>
      <c r="D101" s="8" t="s">
        <v>130</v>
      </c>
      <c r="E101" s="8" t="s">
        <v>40</v>
      </c>
      <c r="F101" s="16"/>
      <c r="G101" s="8">
        <v>29.1</v>
      </c>
      <c r="H101" s="8">
        <v>38.75</v>
      </c>
      <c r="I101" s="8">
        <v>16</v>
      </c>
      <c r="J101" s="8">
        <v>19</v>
      </c>
      <c r="K101" s="8">
        <v>100</v>
      </c>
      <c r="L101" s="8">
        <v>100</v>
      </c>
      <c r="M101" s="8">
        <v>24</v>
      </c>
      <c r="N101" s="16">
        <v>7.0000000000000007E-2</v>
      </c>
      <c r="O101" s="16">
        <v>0.85</v>
      </c>
      <c r="P101" s="16">
        <v>7.0000000000000007E-2</v>
      </c>
      <c r="Q101" s="16">
        <v>0.01</v>
      </c>
      <c r="R101" s="16">
        <v>0</v>
      </c>
      <c r="S101" s="17">
        <f t="shared" si="6"/>
        <v>0.08</v>
      </c>
      <c r="T101" s="16">
        <f t="shared" si="7"/>
        <v>0.08</v>
      </c>
      <c r="U101" s="8" t="s">
        <v>134</v>
      </c>
      <c r="V101" s="8" t="s">
        <v>135</v>
      </c>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x14ac:dyDescent="0.25">
      <c r="A102" s="13">
        <v>93</v>
      </c>
      <c r="B102" s="12" t="s">
        <v>43</v>
      </c>
      <c r="C102" s="9">
        <v>45568.708396956019</v>
      </c>
      <c r="D102" s="8" t="s">
        <v>130</v>
      </c>
      <c r="E102" s="8" t="s">
        <v>40</v>
      </c>
      <c r="F102" s="16"/>
      <c r="G102" s="8">
        <v>23.3</v>
      </c>
      <c r="H102" s="8">
        <v>34</v>
      </c>
      <c r="I102" s="8">
        <v>4</v>
      </c>
      <c r="J102" s="8">
        <v>8</v>
      </c>
      <c r="K102" s="8">
        <v>100</v>
      </c>
      <c r="L102" s="8">
        <v>100</v>
      </c>
      <c r="M102" s="8">
        <v>13</v>
      </c>
      <c r="N102" s="16">
        <v>0.01</v>
      </c>
      <c r="O102" s="16">
        <v>0.87</v>
      </c>
      <c r="P102" s="16">
        <v>0.11</v>
      </c>
      <c r="Q102" s="16">
        <v>0.01</v>
      </c>
      <c r="R102" s="16">
        <v>0</v>
      </c>
      <c r="S102" s="17">
        <f t="shared" si="6"/>
        <v>0.12</v>
      </c>
      <c r="T102" s="16">
        <f t="shared" si="7"/>
        <v>0.12</v>
      </c>
      <c r="U102" s="8" t="s">
        <v>136</v>
      </c>
      <c r="V102" s="8" t="s">
        <v>137</v>
      </c>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x14ac:dyDescent="0.25">
      <c r="A103" s="13">
        <v>94</v>
      </c>
      <c r="B103" s="12" t="s">
        <v>43</v>
      </c>
      <c r="C103" s="9">
        <v>45568.718760983793</v>
      </c>
      <c r="D103" s="8" t="s">
        <v>130</v>
      </c>
      <c r="E103" s="8" t="s">
        <v>40</v>
      </c>
      <c r="F103" s="16"/>
      <c r="G103" s="8">
        <v>24.6</v>
      </c>
      <c r="H103" s="8">
        <v>36</v>
      </c>
      <c r="I103" s="8">
        <v>6</v>
      </c>
      <c r="J103" s="8">
        <v>8.5</v>
      </c>
      <c r="K103" s="8">
        <v>100</v>
      </c>
      <c r="L103" s="8">
        <v>100</v>
      </c>
      <c r="M103" s="8">
        <v>4</v>
      </c>
      <c r="N103" s="16">
        <v>0.04</v>
      </c>
      <c r="O103" s="16">
        <v>0.94</v>
      </c>
      <c r="P103" s="16">
        <v>0.02</v>
      </c>
      <c r="Q103" s="16">
        <v>0</v>
      </c>
      <c r="R103" s="16">
        <v>0</v>
      </c>
      <c r="S103" s="17">
        <f t="shared" si="6"/>
        <v>0.02</v>
      </c>
      <c r="T103" s="16">
        <f t="shared" si="7"/>
        <v>0.02</v>
      </c>
      <c r="U103" s="8" t="s">
        <v>138</v>
      </c>
      <c r="V103" s="8" t="s">
        <v>139</v>
      </c>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x14ac:dyDescent="0.25">
      <c r="A104" s="13">
        <v>95</v>
      </c>
      <c r="B104" s="12" t="s">
        <v>43</v>
      </c>
      <c r="C104" s="9">
        <v>45568.728490462963</v>
      </c>
      <c r="D104" s="8" t="s">
        <v>130</v>
      </c>
      <c r="E104" s="8" t="s">
        <v>40</v>
      </c>
      <c r="F104" s="16"/>
      <c r="G104" s="8">
        <v>30.4</v>
      </c>
      <c r="H104" s="8">
        <v>25</v>
      </c>
      <c r="I104" s="8">
        <v>17</v>
      </c>
      <c r="J104" s="8">
        <v>13</v>
      </c>
      <c r="K104" s="8">
        <v>100</v>
      </c>
      <c r="L104" s="8">
        <v>100</v>
      </c>
      <c r="M104" s="8">
        <v>20</v>
      </c>
      <c r="N104" s="16">
        <v>0</v>
      </c>
      <c r="O104" s="16">
        <v>0.97</v>
      </c>
      <c r="P104" s="16">
        <v>0.03</v>
      </c>
      <c r="Q104" s="16">
        <v>0</v>
      </c>
      <c r="R104" s="16">
        <v>0</v>
      </c>
      <c r="S104" s="17">
        <f t="shared" si="6"/>
        <v>0.03</v>
      </c>
      <c r="T104" s="16">
        <f t="shared" si="7"/>
        <v>0.03</v>
      </c>
      <c r="U104" s="8"/>
      <c r="V104" s="8" t="s">
        <v>140</v>
      </c>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x14ac:dyDescent="0.25">
      <c r="A105" s="13">
        <v>96</v>
      </c>
      <c r="B105" s="12" t="s">
        <v>43</v>
      </c>
      <c r="C105" s="9">
        <v>45568.738514363424</v>
      </c>
      <c r="D105" s="8" t="s">
        <v>130</v>
      </c>
      <c r="E105" s="8" t="s">
        <v>40</v>
      </c>
      <c r="F105" s="16"/>
      <c r="G105" s="8">
        <v>19.600000000000001</v>
      </c>
      <c r="H105" s="8">
        <v>39</v>
      </c>
      <c r="I105" s="8">
        <v>12</v>
      </c>
      <c r="J105" s="8">
        <v>5</v>
      </c>
      <c r="K105" s="8">
        <v>100</v>
      </c>
      <c r="L105" s="8">
        <v>25</v>
      </c>
      <c r="M105" s="8">
        <v>8</v>
      </c>
      <c r="N105" s="16">
        <v>0</v>
      </c>
      <c r="O105" s="16">
        <v>0.95</v>
      </c>
      <c r="P105" s="16">
        <v>0.05</v>
      </c>
      <c r="Q105" s="16">
        <v>0</v>
      </c>
      <c r="R105" s="16">
        <v>0</v>
      </c>
      <c r="S105" s="17">
        <f t="shared" si="6"/>
        <v>0.05</v>
      </c>
      <c r="T105" s="16">
        <f t="shared" si="7"/>
        <v>0.05</v>
      </c>
      <c r="U105" s="8"/>
      <c r="V105" s="8" t="s">
        <v>141</v>
      </c>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x14ac:dyDescent="0.25">
      <c r="A106" s="13">
        <v>97</v>
      </c>
      <c r="B106" s="12" t="s">
        <v>43</v>
      </c>
      <c r="C106" s="9">
        <v>45568.746734398148</v>
      </c>
      <c r="D106" s="8" t="s">
        <v>130</v>
      </c>
      <c r="E106" s="8" t="s">
        <v>40</v>
      </c>
      <c r="F106" s="16"/>
      <c r="G106" s="8">
        <v>24.8</v>
      </c>
      <c r="H106" s="8">
        <v>36</v>
      </c>
      <c r="I106" s="8">
        <v>11</v>
      </c>
      <c r="J106" s="8">
        <v>5</v>
      </c>
      <c r="K106" s="8">
        <v>100</v>
      </c>
      <c r="L106" s="8">
        <v>100</v>
      </c>
      <c r="M106" s="8">
        <v>28</v>
      </c>
      <c r="N106" s="16">
        <v>0</v>
      </c>
      <c r="O106" s="16">
        <v>0.98</v>
      </c>
      <c r="P106" s="16">
        <v>0.02</v>
      </c>
      <c r="Q106" s="16">
        <v>0</v>
      </c>
      <c r="R106" s="16">
        <v>0</v>
      </c>
      <c r="S106" s="17">
        <f t="shared" si="6"/>
        <v>0.02</v>
      </c>
      <c r="T106" s="16">
        <f t="shared" si="7"/>
        <v>0.02</v>
      </c>
      <c r="U106" s="8"/>
      <c r="V106" s="8" t="s">
        <v>142</v>
      </c>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s="27" customFormat="1" x14ac:dyDescent="0.25">
      <c r="A107" s="23" t="s">
        <v>219</v>
      </c>
      <c r="B107" s="24" t="s">
        <v>46</v>
      </c>
      <c r="C107" s="25">
        <v>45568.755712094906</v>
      </c>
      <c r="D107" s="26" t="s">
        <v>130</v>
      </c>
      <c r="E107" s="26" t="s">
        <v>40</v>
      </c>
      <c r="F107" s="21">
        <f>(G107/(G107+G108))</f>
        <v>0.56539235412474853</v>
      </c>
      <c r="G107" s="26">
        <v>14.05</v>
      </c>
      <c r="H107" s="26">
        <v>31.25</v>
      </c>
      <c r="I107" s="26">
        <v>4</v>
      </c>
      <c r="J107" s="26">
        <v>5</v>
      </c>
      <c r="K107" s="26">
        <v>100</v>
      </c>
      <c r="L107" s="26">
        <v>100</v>
      </c>
      <c r="M107" s="26">
        <v>18</v>
      </c>
      <c r="N107" s="21">
        <v>0.14000000000000001</v>
      </c>
      <c r="O107" s="21">
        <v>0.83</v>
      </c>
      <c r="P107" s="21">
        <v>0.03</v>
      </c>
      <c r="Q107" s="21">
        <v>0</v>
      </c>
      <c r="R107" s="21">
        <v>0</v>
      </c>
      <c r="S107" s="22">
        <f t="shared" si="6"/>
        <v>0.03</v>
      </c>
      <c r="T107" s="21"/>
      <c r="U107" s="26" t="s">
        <v>143</v>
      </c>
      <c r="V107" s="26" t="s">
        <v>144</v>
      </c>
      <c r="W107" s="26"/>
      <c r="X107" s="26"/>
      <c r="Y107" s="26"/>
      <c r="Z107" s="26"/>
      <c r="AA107" s="26"/>
      <c r="AB107" s="26">
        <v>10.8</v>
      </c>
      <c r="AC107" s="26">
        <v>42</v>
      </c>
      <c r="AD107" s="26"/>
      <c r="AE107" s="26">
        <v>22</v>
      </c>
      <c r="AF107" s="26">
        <v>32</v>
      </c>
      <c r="AG107" s="26">
        <v>100</v>
      </c>
      <c r="AH107" s="26">
        <v>100</v>
      </c>
      <c r="AI107" s="26">
        <v>60</v>
      </c>
      <c r="AJ107" s="26">
        <v>1</v>
      </c>
      <c r="AK107" s="26">
        <v>97</v>
      </c>
      <c r="AL107" s="26">
        <v>2</v>
      </c>
      <c r="AM107" s="26">
        <v>0</v>
      </c>
      <c r="AN107" s="26">
        <v>0</v>
      </c>
      <c r="AO107" s="26">
        <f>(AL107+AM107+AN107)</f>
        <v>2</v>
      </c>
      <c r="AP107" s="26"/>
      <c r="AQ107" s="26"/>
      <c r="AR107" s="26"/>
    </row>
    <row r="108" spans="1:44" s="27" customFormat="1" x14ac:dyDescent="0.25">
      <c r="A108" s="23" t="s">
        <v>220</v>
      </c>
      <c r="B108" s="24"/>
      <c r="C108" s="25"/>
      <c r="D108" s="26"/>
      <c r="E108" s="26"/>
      <c r="F108" s="21">
        <f>(G108/(G107+G108))</f>
        <v>0.43460764587525152</v>
      </c>
      <c r="G108" s="26">
        <f>(AB107)</f>
        <v>10.8</v>
      </c>
      <c r="H108" s="26"/>
      <c r="I108" s="26"/>
      <c r="J108" s="26"/>
      <c r="K108" s="26"/>
      <c r="L108" s="26"/>
      <c r="M108" s="26"/>
      <c r="N108" s="21">
        <v>0</v>
      </c>
      <c r="O108" s="21">
        <v>0</v>
      </c>
      <c r="P108" s="21">
        <f>(AL107/100)</f>
        <v>0.02</v>
      </c>
      <c r="Q108" s="21">
        <f>(AM107/100)</f>
        <v>0</v>
      </c>
      <c r="R108" s="21">
        <f>(AN107/100)</f>
        <v>0</v>
      </c>
      <c r="S108" s="22">
        <f t="shared" si="6"/>
        <v>0.02</v>
      </c>
      <c r="T108" s="21"/>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row>
    <row r="109" spans="1:44" x14ac:dyDescent="0.25">
      <c r="A109" s="13" t="s">
        <v>221</v>
      </c>
      <c r="B109" s="12"/>
      <c r="C109" s="9"/>
      <c r="D109" s="8"/>
      <c r="E109" s="8"/>
      <c r="F109" s="16"/>
      <c r="G109" s="8"/>
      <c r="H109" s="8"/>
      <c r="I109" s="8"/>
      <c r="J109" s="8"/>
      <c r="K109" s="8"/>
      <c r="L109" s="8"/>
      <c r="M109" s="8"/>
      <c r="N109" s="16"/>
      <c r="O109" s="16"/>
      <c r="P109" s="16"/>
      <c r="Q109" s="16"/>
      <c r="R109" s="16"/>
      <c r="S109" s="17"/>
      <c r="T109" s="16">
        <f>SUMPRODUCT(S107:S108,F107:F108)/SUM(F107:F108)</f>
        <v>2.5653923541247486E-2</v>
      </c>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x14ac:dyDescent="0.25">
      <c r="A110" s="13">
        <v>99</v>
      </c>
      <c r="B110" s="12" t="s">
        <v>43</v>
      </c>
      <c r="C110" s="9">
        <v>45568.679002777775</v>
      </c>
      <c r="D110" s="8" t="s">
        <v>145</v>
      </c>
      <c r="E110" s="8" t="s">
        <v>40</v>
      </c>
      <c r="F110" s="16"/>
      <c r="G110" s="8">
        <v>27.1</v>
      </c>
      <c r="H110" s="8">
        <v>41.5</v>
      </c>
      <c r="I110" s="8">
        <v>7.2</v>
      </c>
      <c r="J110" s="8">
        <v>20</v>
      </c>
      <c r="K110" s="8">
        <v>100</v>
      </c>
      <c r="L110" s="8">
        <v>100</v>
      </c>
      <c r="M110" s="8">
        <v>10</v>
      </c>
      <c r="N110" s="16">
        <v>0</v>
      </c>
      <c r="O110" s="16">
        <v>1</v>
      </c>
      <c r="P110" s="16">
        <v>0</v>
      </c>
      <c r="Q110" s="16">
        <v>0</v>
      </c>
      <c r="R110" s="16">
        <v>0</v>
      </c>
      <c r="S110" s="17">
        <f t="shared" si="6"/>
        <v>0</v>
      </c>
      <c r="T110" s="16">
        <f t="shared" ref="T110:T118" si="8">(S110)</f>
        <v>0</v>
      </c>
      <c r="U110" s="8"/>
      <c r="V110" s="8" t="s">
        <v>146</v>
      </c>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x14ac:dyDescent="0.25">
      <c r="A111" s="13">
        <v>100</v>
      </c>
      <c r="B111" s="12" t="s">
        <v>43</v>
      </c>
      <c r="C111" s="9">
        <v>45568.692454629629</v>
      </c>
      <c r="D111" s="8" t="s">
        <v>145</v>
      </c>
      <c r="E111" s="8" t="s">
        <v>40</v>
      </c>
      <c r="F111" s="16"/>
      <c r="G111" s="8">
        <v>32.4</v>
      </c>
      <c r="H111" s="8">
        <v>25.5</v>
      </c>
      <c r="I111" s="8">
        <v>7</v>
      </c>
      <c r="J111" s="8">
        <v>23</v>
      </c>
      <c r="K111" s="8">
        <v>100</v>
      </c>
      <c r="L111" s="8">
        <v>75</v>
      </c>
      <c r="M111" s="8">
        <v>15</v>
      </c>
      <c r="N111" s="16">
        <v>0</v>
      </c>
      <c r="O111" s="16">
        <v>1</v>
      </c>
      <c r="P111" s="16">
        <v>0</v>
      </c>
      <c r="Q111" s="16">
        <v>0</v>
      </c>
      <c r="R111" s="16">
        <v>0</v>
      </c>
      <c r="S111" s="17">
        <f t="shared" si="6"/>
        <v>0</v>
      </c>
      <c r="T111" s="16">
        <f t="shared" si="8"/>
        <v>0</v>
      </c>
      <c r="U111" s="8"/>
      <c r="V111" s="8" t="s">
        <v>147</v>
      </c>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x14ac:dyDescent="0.25">
      <c r="A112" s="13">
        <v>101</v>
      </c>
      <c r="B112" s="12" t="s">
        <v>43</v>
      </c>
      <c r="C112" s="9">
        <v>45568.702418703702</v>
      </c>
      <c r="D112" s="8" t="s">
        <v>145</v>
      </c>
      <c r="E112" s="8" t="s">
        <v>40</v>
      </c>
      <c r="F112" s="16"/>
      <c r="G112" s="8">
        <v>24</v>
      </c>
      <c r="H112" s="8">
        <v>49</v>
      </c>
      <c r="I112" s="8">
        <v>15</v>
      </c>
      <c r="J112" s="8">
        <v>20.5</v>
      </c>
      <c r="K112" s="8">
        <v>100</v>
      </c>
      <c r="L112" s="8">
        <v>95</v>
      </c>
      <c r="M112" s="8">
        <v>20</v>
      </c>
      <c r="N112" s="16">
        <v>0</v>
      </c>
      <c r="O112" s="16">
        <v>1</v>
      </c>
      <c r="P112" s="16">
        <v>0</v>
      </c>
      <c r="Q112" s="16">
        <v>0</v>
      </c>
      <c r="R112" s="16">
        <v>0</v>
      </c>
      <c r="S112" s="17">
        <f t="shared" si="6"/>
        <v>0</v>
      </c>
      <c r="T112" s="16">
        <f t="shared" si="8"/>
        <v>0</v>
      </c>
      <c r="U112" s="8"/>
      <c r="V112" s="8" t="s">
        <v>148</v>
      </c>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x14ac:dyDescent="0.25">
      <c r="A113" s="13">
        <v>102</v>
      </c>
      <c r="B113" s="12" t="s">
        <v>43</v>
      </c>
      <c r="C113" s="9">
        <v>45568.715915763889</v>
      </c>
      <c r="D113" s="8" t="s">
        <v>145</v>
      </c>
      <c r="E113" s="8" t="s">
        <v>40</v>
      </c>
      <c r="F113" s="16"/>
      <c r="G113" s="8">
        <v>25.2</v>
      </c>
      <c r="H113" s="8">
        <v>25.5</v>
      </c>
      <c r="I113" s="8">
        <v>17</v>
      </c>
      <c r="J113" s="8">
        <v>16</v>
      </c>
      <c r="K113" s="8">
        <v>100</v>
      </c>
      <c r="L113" s="8">
        <v>100</v>
      </c>
      <c r="M113" s="8">
        <v>15</v>
      </c>
      <c r="N113" s="16">
        <v>0</v>
      </c>
      <c r="O113" s="16">
        <v>1</v>
      </c>
      <c r="P113" s="16">
        <v>0</v>
      </c>
      <c r="Q113" s="16">
        <v>0</v>
      </c>
      <c r="R113" s="16">
        <v>0</v>
      </c>
      <c r="S113" s="17">
        <f t="shared" si="6"/>
        <v>0</v>
      </c>
      <c r="T113" s="16">
        <f t="shared" si="8"/>
        <v>0</v>
      </c>
      <c r="U113" s="8" t="s">
        <v>149</v>
      </c>
      <c r="V113" s="8" t="s">
        <v>150</v>
      </c>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x14ac:dyDescent="0.25">
      <c r="A114" s="13">
        <v>103</v>
      </c>
      <c r="B114" s="12" t="s">
        <v>43</v>
      </c>
      <c r="C114" s="9">
        <v>45568.725441423609</v>
      </c>
      <c r="D114" s="8" t="s">
        <v>145</v>
      </c>
      <c r="E114" s="8" t="s">
        <v>40</v>
      </c>
      <c r="F114" s="16"/>
      <c r="G114" s="8">
        <v>28.9</v>
      </c>
      <c r="H114" s="8">
        <v>32.5</v>
      </c>
      <c r="I114" s="8">
        <v>14.5</v>
      </c>
      <c r="J114" s="8">
        <v>15.5</v>
      </c>
      <c r="K114" s="8">
        <v>100</v>
      </c>
      <c r="L114" s="8">
        <v>100</v>
      </c>
      <c r="M114" s="8">
        <v>5</v>
      </c>
      <c r="N114" s="16">
        <v>0</v>
      </c>
      <c r="O114" s="16">
        <v>1</v>
      </c>
      <c r="P114" s="16">
        <v>0</v>
      </c>
      <c r="Q114" s="16">
        <v>0</v>
      </c>
      <c r="R114" s="16">
        <v>0</v>
      </c>
      <c r="S114" s="17">
        <f t="shared" si="6"/>
        <v>0</v>
      </c>
      <c r="T114" s="16">
        <f t="shared" si="8"/>
        <v>0</v>
      </c>
      <c r="U114" s="8" t="s">
        <v>151</v>
      </c>
      <c r="V114" s="8" t="s">
        <v>152</v>
      </c>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x14ac:dyDescent="0.25">
      <c r="A115" s="13">
        <v>104</v>
      </c>
      <c r="B115" s="12" t="s">
        <v>43</v>
      </c>
      <c r="C115" s="9">
        <v>45568.735356898149</v>
      </c>
      <c r="D115" s="8" t="s">
        <v>145</v>
      </c>
      <c r="E115" s="8" t="s">
        <v>40</v>
      </c>
      <c r="F115" s="16"/>
      <c r="G115" s="8">
        <v>39.6</v>
      </c>
      <c r="H115" s="8">
        <v>28</v>
      </c>
      <c r="I115" s="8">
        <v>10</v>
      </c>
      <c r="J115" s="8">
        <v>17.5</v>
      </c>
      <c r="K115" s="8">
        <v>100</v>
      </c>
      <c r="L115" s="8">
        <v>5</v>
      </c>
      <c r="M115" s="8">
        <v>8</v>
      </c>
      <c r="N115" s="16">
        <v>0</v>
      </c>
      <c r="O115" s="16">
        <v>1</v>
      </c>
      <c r="P115" s="16">
        <v>0</v>
      </c>
      <c r="Q115" s="16">
        <v>0</v>
      </c>
      <c r="R115" s="16">
        <v>0</v>
      </c>
      <c r="S115" s="17">
        <f t="shared" si="6"/>
        <v>0</v>
      </c>
      <c r="T115" s="16">
        <f t="shared" si="8"/>
        <v>0</v>
      </c>
      <c r="U115" s="8" t="s">
        <v>153</v>
      </c>
      <c r="V115" s="8" t="s">
        <v>154</v>
      </c>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x14ac:dyDescent="0.25">
      <c r="A116" s="13">
        <v>105</v>
      </c>
      <c r="B116" s="12" t="s">
        <v>43</v>
      </c>
      <c r="C116" s="9">
        <v>45568.747249664353</v>
      </c>
      <c r="D116" s="8" t="s">
        <v>145</v>
      </c>
      <c r="E116" s="8" t="s">
        <v>40</v>
      </c>
      <c r="F116" s="16"/>
      <c r="G116" s="8">
        <v>39.799999999999997</v>
      </c>
      <c r="H116" s="8">
        <v>28</v>
      </c>
      <c r="I116" s="8">
        <v>13</v>
      </c>
      <c r="J116" s="8">
        <v>8</v>
      </c>
      <c r="K116" s="8">
        <v>100</v>
      </c>
      <c r="L116" s="8">
        <v>100</v>
      </c>
      <c r="M116" s="8">
        <v>5</v>
      </c>
      <c r="N116" s="16">
        <v>0</v>
      </c>
      <c r="O116" s="16">
        <v>1</v>
      </c>
      <c r="P116" s="16">
        <v>0</v>
      </c>
      <c r="Q116" s="16">
        <v>0</v>
      </c>
      <c r="R116" s="16">
        <v>0</v>
      </c>
      <c r="S116" s="17">
        <f t="shared" si="6"/>
        <v>0</v>
      </c>
      <c r="T116" s="16">
        <f t="shared" si="8"/>
        <v>0</v>
      </c>
      <c r="U116" s="8"/>
      <c r="V116" s="8" t="s">
        <v>155</v>
      </c>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x14ac:dyDescent="0.25">
      <c r="A117" s="13">
        <v>106</v>
      </c>
      <c r="B117" s="12" t="s">
        <v>43</v>
      </c>
      <c r="C117" s="9">
        <v>45568.756806238423</v>
      </c>
      <c r="D117" s="8" t="s">
        <v>145</v>
      </c>
      <c r="E117" s="8" t="s">
        <v>40</v>
      </c>
      <c r="F117" s="16"/>
      <c r="G117" s="8">
        <v>33.6</v>
      </c>
      <c r="H117" s="8">
        <v>37</v>
      </c>
      <c r="I117" s="8">
        <v>17</v>
      </c>
      <c r="J117" s="8">
        <v>4.5</v>
      </c>
      <c r="K117" s="8">
        <v>100</v>
      </c>
      <c r="L117" s="8">
        <v>50</v>
      </c>
      <c r="M117" s="8">
        <v>1</v>
      </c>
      <c r="N117" s="16">
        <v>0</v>
      </c>
      <c r="O117" s="16">
        <v>1</v>
      </c>
      <c r="P117" s="16">
        <v>0</v>
      </c>
      <c r="Q117" s="16">
        <v>0</v>
      </c>
      <c r="R117" s="16">
        <v>0</v>
      </c>
      <c r="S117" s="17">
        <f t="shared" si="6"/>
        <v>0</v>
      </c>
      <c r="T117" s="16">
        <f t="shared" si="8"/>
        <v>0</v>
      </c>
      <c r="U117" s="8" t="s">
        <v>156</v>
      </c>
      <c r="V117" s="8" t="s">
        <v>157</v>
      </c>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x14ac:dyDescent="0.25">
      <c r="A118" s="13">
        <v>107</v>
      </c>
      <c r="B118" s="12" t="s">
        <v>43</v>
      </c>
      <c r="C118" s="9">
        <v>45568.767643576386</v>
      </c>
      <c r="D118" s="8" t="s">
        <v>145</v>
      </c>
      <c r="E118" s="8" t="s">
        <v>40</v>
      </c>
      <c r="F118" s="16"/>
      <c r="G118" s="8">
        <v>37.299999999999997</v>
      </c>
      <c r="H118" s="8">
        <v>38</v>
      </c>
      <c r="I118" s="8">
        <v>23</v>
      </c>
      <c r="J118" s="8">
        <v>8.5</v>
      </c>
      <c r="K118" s="8">
        <v>100</v>
      </c>
      <c r="L118" s="8">
        <v>70</v>
      </c>
      <c r="M118" s="8">
        <v>5</v>
      </c>
      <c r="N118" s="16">
        <v>0</v>
      </c>
      <c r="O118" s="16">
        <v>1</v>
      </c>
      <c r="P118" s="16">
        <v>0</v>
      </c>
      <c r="Q118" s="16">
        <v>0</v>
      </c>
      <c r="R118" s="16">
        <v>0</v>
      </c>
      <c r="S118" s="17">
        <f t="shared" si="6"/>
        <v>0</v>
      </c>
      <c r="T118" s="16">
        <f t="shared" si="8"/>
        <v>0</v>
      </c>
      <c r="U118" s="8" t="s">
        <v>158</v>
      </c>
      <c r="V118" s="8" t="s">
        <v>159</v>
      </c>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s="27" customFormat="1" x14ac:dyDescent="0.25">
      <c r="A119" s="23" t="s">
        <v>222</v>
      </c>
      <c r="B119" s="24" t="s">
        <v>46</v>
      </c>
      <c r="C119" s="25">
        <v>45568.680928136571</v>
      </c>
      <c r="D119" s="26" t="s">
        <v>160</v>
      </c>
      <c r="E119" s="26" t="s">
        <v>40</v>
      </c>
      <c r="F119" s="21">
        <f>(G119/(G119+G120))</f>
        <v>0.15384615384615385</v>
      </c>
      <c r="G119" s="26">
        <v>2</v>
      </c>
      <c r="H119" s="26">
        <v>12.4</v>
      </c>
      <c r="I119" s="26">
        <v>4.5</v>
      </c>
      <c r="J119" s="26">
        <v>5.7</v>
      </c>
      <c r="K119" s="26">
        <v>0</v>
      </c>
      <c r="L119" s="26">
        <v>5</v>
      </c>
      <c r="M119" s="26">
        <v>2</v>
      </c>
      <c r="N119" s="21">
        <v>0</v>
      </c>
      <c r="O119" s="21">
        <v>0.99</v>
      </c>
      <c r="P119" s="21">
        <v>0.01</v>
      </c>
      <c r="Q119" s="21">
        <v>0</v>
      </c>
      <c r="R119" s="21">
        <v>0</v>
      </c>
      <c r="S119" s="22">
        <f t="shared" si="6"/>
        <v>0.01</v>
      </c>
      <c r="T119" s="21"/>
      <c r="U119" s="26"/>
      <c r="V119" s="26" t="s">
        <v>161</v>
      </c>
      <c r="W119" s="26"/>
      <c r="X119" s="26"/>
      <c r="Y119" s="26"/>
      <c r="Z119" s="26"/>
      <c r="AA119" s="26"/>
      <c r="AB119" s="26">
        <v>11</v>
      </c>
      <c r="AC119" s="26">
        <v>23.7</v>
      </c>
      <c r="AD119" s="26"/>
      <c r="AE119" s="26">
        <v>6.9</v>
      </c>
      <c r="AF119" s="26">
        <v>5</v>
      </c>
      <c r="AG119" s="26">
        <v>100</v>
      </c>
      <c r="AH119" s="26">
        <v>0</v>
      </c>
      <c r="AI119" s="26">
        <v>25</v>
      </c>
      <c r="AJ119" s="26">
        <v>25</v>
      </c>
      <c r="AK119" s="26">
        <v>74</v>
      </c>
      <c r="AL119" s="26">
        <v>1</v>
      </c>
      <c r="AM119" s="26">
        <v>0</v>
      </c>
      <c r="AN119" s="26">
        <v>0</v>
      </c>
      <c r="AO119" s="26">
        <f>(AL119+AM119+AN119)</f>
        <v>1</v>
      </c>
      <c r="AP119" s="26"/>
      <c r="AQ119" s="26"/>
      <c r="AR119" s="26"/>
    </row>
    <row r="120" spans="1:44" s="27" customFormat="1" x14ac:dyDescent="0.25">
      <c r="A120" s="23" t="s">
        <v>223</v>
      </c>
      <c r="B120" s="24"/>
      <c r="C120" s="25"/>
      <c r="D120" s="26"/>
      <c r="E120" s="26"/>
      <c r="F120" s="21">
        <f>(G120/(G119+G120))</f>
        <v>0.84615384615384615</v>
      </c>
      <c r="G120" s="26">
        <f>(AB119)</f>
        <v>11</v>
      </c>
      <c r="H120" s="26"/>
      <c r="I120" s="26"/>
      <c r="J120" s="26"/>
      <c r="K120" s="26"/>
      <c r="L120" s="26"/>
      <c r="M120" s="26"/>
      <c r="N120" s="21">
        <v>0</v>
      </c>
      <c r="O120" s="21">
        <v>0</v>
      </c>
      <c r="P120" s="21">
        <f>(AL119/100)</f>
        <v>0.01</v>
      </c>
      <c r="Q120" s="21">
        <f>(AM119/100)</f>
        <v>0</v>
      </c>
      <c r="R120" s="21">
        <f>(AN119/100)</f>
        <v>0</v>
      </c>
      <c r="S120" s="22">
        <f t="shared" si="6"/>
        <v>0.01</v>
      </c>
      <c r="T120" s="21"/>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row>
    <row r="121" spans="1:44" x14ac:dyDescent="0.25">
      <c r="A121" s="13" t="s">
        <v>224</v>
      </c>
      <c r="B121" s="12"/>
      <c r="C121" s="9"/>
      <c r="D121" s="8"/>
      <c r="E121" s="8"/>
      <c r="F121" s="16"/>
      <c r="G121" s="8"/>
      <c r="H121" s="8"/>
      <c r="I121" s="8"/>
      <c r="J121" s="8"/>
      <c r="K121" s="8"/>
      <c r="L121" s="8"/>
      <c r="M121" s="8"/>
      <c r="N121" s="16"/>
      <c r="O121" s="16"/>
      <c r="P121" s="16"/>
      <c r="Q121" s="16"/>
      <c r="R121" s="16"/>
      <c r="S121" s="17"/>
      <c r="T121" s="16">
        <f>SUMPRODUCT(S119:S120,F119:F120)/SUM(F119:F120)</f>
        <v>0.01</v>
      </c>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x14ac:dyDescent="0.25">
      <c r="A122" s="13">
        <v>109</v>
      </c>
      <c r="B122" s="39"/>
      <c r="C122" s="40">
        <v>45617</v>
      </c>
      <c r="D122" s="41" t="s">
        <v>185</v>
      </c>
      <c r="E122" s="41"/>
      <c r="F122" s="38"/>
      <c r="G122" s="41"/>
      <c r="H122" s="41"/>
      <c r="I122" s="41"/>
      <c r="J122" s="41"/>
      <c r="K122" s="41"/>
      <c r="L122" s="41"/>
      <c r="M122" s="41"/>
      <c r="N122" s="38"/>
      <c r="O122" s="38"/>
      <c r="P122" s="38"/>
      <c r="Q122" s="38"/>
      <c r="R122" s="38"/>
      <c r="S122" s="42"/>
      <c r="T122" s="3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x14ac:dyDescent="0.25">
      <c r="A123" s="13">
        <v>110</v>
      </c>
      <c r="B123" s="39"/>
      <c r="C123" s="40">
        <v>45617</v>
      </c>
      <c r="D123" s="41" t="s">
        <v>185</v>
      </c>
      <c r="E123" s="41"/>
      <c r="F123" s="38"/>
      <c r="G123" s="41"/>
      <c r="H123" s="41"/>
      <c r="I123" s="41"/>
      <c r="J123" s="41"/>
      <c r="K123" s="41"/>
      <c r="L123" s="41"/>
      <c r="M123" s="41"/>
      <c r="N123" s="38"/>
      <c r="O123" s="38"/>
      <c r="P123" s="38"/>
      <c r="Q123" s="38"/>
      <c r="R123" s="38"/>
      <c r="S123" s="42"/>
      <c r="T123" s="3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x14ac:dyDescent="0.25">
      <c r="A124" s="13">
        <v>111</v>
      </c>
      <c r="B124" s="39"/>
      <c r="C124" s="40">
        <v>45617</v>
      </c>
      <c r="D124" s="41" t="s">
        <v>185</v>
      </c>
      <c r="E124" s="41"/>
      <c r="F124" s="38"/>
      <c r="G124" s="41"/>
      <c r="H124" s="41"/>
      <c r="I124" s="41"/>
      <c r="J124" s="41"/>
      <c r="K124" s="41"/>
      <c r="L124" s="41"/>
      <c r="M124" s="41"/>
      <c r="N124" s="38"/>
      <c r="O124" s="38"/>
      <c r="P124" s="38"/>
      <c r="Q124" s="38"/>
      <c r="R124" s="38"/>
      <c r="S124" s="42"/>
      <c r="T124" s="3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x14ac:dyDescent="0.25">
      <c r="A125" s="13">
        <v>112</v>
      </c>
      <c r="B125" s="39"/>
      <c r="C125" s="40">
        <v>45617</v>
      </c>
      <c r="D125" s="41" t="s">
        <v>185</v>
      </c>
      <c r="E125" s="41"/>
      <c r="F125" s="38"/>
      <c r="G125" s="41"/>
      <c r="H125" s="41"/>
      <c r="I125" s="41"/>
      <c r="J125" s="41"/>
      <c r="K125" s="41"/>
      <c r="L125" s="41"/>
      <c r="M125" s="41"/>
      <c r="N125" s="38"/>
      <c r="O125" s="38"/>
      <c r="P125" s="38"/>
      <c r="Q125" s="38"/>
      <c r="R125" s="38"/>
      <c r="S125" s="42"/>
      <c r="T125" s="3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x14ac:dyDescent="0.25">
      <c r="A126" s="13">
        <v>113</v>
      </c>
      <c r="B126" s="39"/>
      <c r="C126" s="40">
        <v>45617</v>
      </c>
      <c r="D126" s="41" t="s">
        <v>185</v>
      </c>
      <c r="E126" s="41"/>
      <c r="F126" s="38"/>
      <c r="G126" s="41"/>
      <c r="H126" s="41"/>
      <c r="I126" s="41"/>
      <c r="J126" s="41"/>
      <c r="K126" s="41"/>
      <c r="L126" s="41"/>
      <c r="M126" s="41"/>
      <c r="N126" s="38"/>
      <c r="O126" s="38"/>
      <c r="P126" s="38"/>
      <c r="Q126" s="38"/>
      <c r="R126" s="38"/>
      <c r="S126" s="42"/>
      <c r="T126" s="3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x14ac:dyDescent="0.25">
      <c r="A127" s="13">
        <v>114</v>
      </c>
      <c r="B127" s="12" t="s">
        <v>43</v>
      </c>
      <c r="C127" s="9">
        <v>45568.771162743054</v>
      </c>
      <c r="D127" s="8" t="s">
        <v>160</v>
      </c>
      <c r="E127" s="8" t="s">
        <v>40</v>
      </c>
      <c r="F127" s="16"/>
      <c r="G127" s="8">
        <v>7</v>
      </c>
      <c r="H127" s="8">
        <v>27.5</v>
      </c>
      <c r="I127" s="8">
        <v>18</v>
      </c>
      <c r="J127" s="8">
        <v>8</v>
      </c>
      <c r="K127" s="8">
        <v>100</v>
      </c>
      <c r="L127" s="8">
        <v>90</v>
      </c>
      <c r="M127" s="8">
        <v>100</v>
      </c>
      <c r="N127" s="16">
        <v>0.05</v>
      </c>
      <c r="O127" s="16">
        <v>0.7</v>
      </c>
      <c r="P127" s="16">
        <v>0.25</v>
      </c>
      <c r="Q127" s="16">
        <v>0</v>
      </c>
      <c r="R127" s="16">
        <v>0</v>
      </c>
      <c r="S127" s="17">
        <f t="shared" si="6"/>
        <v>0.25</v>
      </c>
      <c r="T127" s="16">
        <f t="shared" ref="T127:T128" si="9">(S127)</f>
        <v>0.25</v>
      </c>
      <c r="U127" s="8"/>
      <c r="V127" s="8" t="s">
        <v>162</v>
      </c>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x14ac:dyDescent="0.25">
      <c r="A128" s="13">
        <v>115</v>
      </c>
      <c r="B128" s="12" t="s">
        <v>43</v>
      </c>
      <c r="C128" s="9">
        <v>45568.757767893519</v>
      </c>
      <c r="D128" s="8" t="s">
        <v>160</v>
      </c>
      <c r="E128" s="8" t="s">
        <v>40</v>
      </c>
      <c r="F128" s="16"/>
      <c r="G128" s="8">
        <v>5.6</v>
      </c>
      <c r="H128" s="8">
        <v>25</v>
      </c>
      <c r="I128" s="8">
        <v>8</v>
      </c>
      <c r="J128" s="8">
        <v>3.1</v>
      </c>
      <c r="K128" s="8">
        <v>100</v>
      </c>
      <c r="L128" s="8">
        <v>90</v>
      </c>
      <c r="M128" s="8">
        <v>10</v>
      </c>
      <c r="N128" s="16">
        <v>0</v>
      </c>
      <c r="O128" s="16">
        <v>0.2</v>
      </c>
      <c r="P128" s="16">
        <v>0.8</v>
      </c>
      <c r="Q128" s="16">
        <v>0</v>
      </c>
      <c r="R128" s="16">
        <v>0</v>
      </c>
      <c r="S128" s="17">
        <f t="shared" si="6"/>
        <v>0.8</v>
      </c>
      <c r="T128" s="16">
        <f t="shared" si="9"/>
        <v>0.8</v>
      </c>
      <c r="U128" s="8"/>
      <c r="V128" s="8" t="s">
        <v>163</v>
      </c>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s="27" customFormat="1" x14ac:dyDescent="0.25">
      <c r="A129" s="23" t="s">
        <v>225</v>
      </c>
      <c r="B129" s="24" t="s">
        <v>46</v>
      </c>
      <c r="C129" s="25">
        <v>45568.739761192126</v>
      </c>
      <c r="D129" s="26" t="s">
        <v>160</v>
      </c>
      <c r="E129" s="26" t="s">
        <v>40</v>
      </c>
      <c r="F129" s="21">
        <f>(G129/(G129+G130))</f>
        <v>0.66666666666666663</v>
      </c>
      <c r="G129" s="26">
        <v>8</v>
      </c>
      <c r="H129" s="26">
        <v>33</v>
      </c>
      <c r="I129" s="26">
        <v>2</v>
      </c>
      <c r="J129" s="26">
        <v>15</v>
      </c>
      <c r="K129" s="26">
        <v>100</v>
      </c>
      <c r="L129" s="26">
        <v>75</v>
      </c>
      <c r="M129" s="26">
        <v>40</v>
      </c>
      <c r="N129" s="21">
        <v>0</v>
      </c>
      <c r="O129" s="21">
        <v>0.5</v>
      </c>
      <c r="P129" s="21">
        <v>0.5</v>
      </c>
      <c r="Q129" s="21">
        <v>0</v>
      </c>
      <c r="R129" s="21">
        <v>0</v>
      </c>
      <c r="S129" s="22">
        <f t="shared" si="6"/>
        <v>0.5</v>
      </c>
      <c r="T129" s="21"/>
      <c r="U129" s="26"/>
      <c r="V129" s="26" t="s">
        <v>164</v>
      </c>
      <c r="W129" s="26"/>
      <c r="X129" s="26"/>
      <c r="Y129" s="26"/>
      <c r="Z129" s="26"/>
      <c r="AA129" s="26"/>
      <c r="AB129" s="26">
        <v>4</v>
      </c>
      <c r="AC129" s="26">
        <v>14</v>
      </c>
      <c r="AD129" s="26"/>
      <c r="AE129" s="26">
        <v>4</v>
      </c>
      <c r="AF129" s="26">
        <v>9</v>
      </c>
      <c r="AG129" s="26">
        <v>90</v>
      </c>
      <c r="AH129" s="26">
        <v>100</v>
      </c>
      <c r="AI129" s="26">
        <v>80</v>
      </c>
      <c r="AJ129" s="26">
        <v>0</v>
      </c>
      <c r="AK129" s="26">
        <v>40</v>
      </c>
      <c r="AL129" s="26">
        <v>60</v>
      </c>
      <c r="AM129" s="26">
        <v>0</v>
      </c>
      <c r="AN129" s="26">
        <v>0</v>
      </c>
      <c r="AO129" s="26">
        <f>(AL129+AM129+AN129)</f>
        <v>60</v>
      </c>
      <c r="AP129" s="26"/>
      <c r="AQ129" s="26"/>
      <c r="AR129" s="26"/>
    </row>
    <row r="130" spans="1:44" s="27" customFormat="1" x14ac:dyDescent="0.25">
      <c r="A130" s="23" t="s">
        <v>226</v>
      </c>
      <c r="B130" s="26"/>
      <c r="C130" s="25"/>
      <c r="D130" s="26"/>
      <c r="E130" s="26"/>
      <c r="F130" s="21">
        <f>(G130/(G129+G130))</f>
        <v>0.33333333333333331</v>
      </c>
      <c r="G130" s="26">
        <f>(AB129)</f>
        <v>4</v>
      </c>
      <c r="H130" s="26"/>
      <c r="I130" s="26"/>
      <c r="J130" s="26"/>
      <c r="K130" s="26"/>
      <c r="L130" s="26"/>
      <c r="M130" s="26"/>
      <c r="N130" s="21">
        <v>0</v>
      </c>
      <c r="O130" s="21">
        <v>0</v>
      </c>
      <c r="P130" s="21">
        <f>(AL129/100)</f>
        <v>0.6</v>
      </c>
      <c r="Q130" s="21">
        <f>(AM129/100)</f>
        <v>0</v>
      </c>
      <c r="R130" s="21">
        <f>(AN129/100)</f>
        <v>0</v>
      </c>
      <c r="S130" s="22">
        <f t="shared" si="6"/>
        <v>0.6</v>
      </c>
      <c r="T130" s="21"/>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row>
    <row r="131" spans="1:44" x14ac:dyDescent="0.25">
      <c r="A131" s="13" t="s">
        <v>227</v>
      </c>
      <c r="B131" s="8"/>
      <c r="C131" s="9"/>
      <c r="D131" s="8"/>
      <c r="E131" s="8"/>
      <c r="F131" s="16"/>
      <c r="G131" s="8"/>
      <c r="H131" s="8"/>
      <c r="I131" s="8"/>
      <c r="J131" s="8"/>
      <c r="K131" s="8"/>
      <c r="L131" s="8"/>
      <c r="M131" s="8"/>
      <c r="N131" s="16"/>
      <c r="O131" s="16"/>
      <c r="P131" s="16"/>
      <c r="Q131" s="16"/>
      <c r="R131" s="16"/>
      <c r="S131" s="17"/>
      <c r="T131" s="16">
        <f>SUMPRODUCT(S129:S130,F129:F130)/SUM(F129:F130)</f>
        <v>0.53333333333333333</v>
      </c>
      <c r="U131" s="8"/>
      <c r="V131" s="8"/>
      <c r="W131" s="8"/>
      <c r="X131" s="8"/>
      <c r="Y131" s="8"/>
      <c r="Z131" s="8"/>
      <c r="AA131" s="8"/>
      <c r="AB131" s="8"/>
      <c r="AC131" s="8"/>
      <c r="AD131" s="8"/>
      <c r="AE131" s="8"/>
      <c r="AF131" s="8"/>
      <c r="AG131" s="8"/>
      <c r="AH131" s="8"/>
      <c r="AI131" s="8"/>
      <c r="AJ131" s="8"/>
      <c r="AK131" s="8"/>
      <c r="AL131" s="8"/>
      <c r="AM131" s="8"/>
      <c r="AN131" s="8"/>
      <c r="AO131" s="8"/>
      <c r="AP131" s="8"/>
    </row>
    <row r="132" spans="1:44" x14ac:dyDescent="0.25">
      <c r="C132" s="2"/>
    </row>
    <row r="133" spans="1:44" x14ac:dyDescent="0.25">
      <c r="C133" s="2"/>
      <c r="F133" s="29"/>
      <c r="Q133" s="32" t="s">
        <v>165</v>
      </c>
      <c r="R133" s="4" t="s">
        <v>166</v>
      </c>
      <c r="S133" s="43">
        <f>COUNTIF(T2:T131, "&lt;=0.3")</f>
        <v>81</v>
      </c>
    </row>
    <row r="134" spans="1:44" x14ac:dyDescent="0.25">
      <c r="B134" s="30"/>
      <c r="C134" s="2"/>
      <c r="F134" s="29"/>
      <c r="Q134" s="32" t="s">
        <v>167</v>
      </c>
      <c r="R134" s="4" t="s">
        <v>168</v>
      </c>
      <c r="S134" s="8">
        <f>COUNTIFS(T2:T131, "&gt;.3",T2:T131, "&lt;.65")</f>
        <v>16</v>
      </c>
      <c r="AA134" s="4" t="s">
        <v>166</v>
      </c>
    </row>
    <row r="135" spans="1:44" ht="15.75" thickBot="1" x14ac:dyDescent="0.3">
      <c r="B135" s="30"/>
      <c r="C135" s="2"/>
      <c r="F135" s="29"/>
      <c r="Q135" s="32" t="s">
        <v>169</v>
      </c>
      <c r="R135" s="34" t="s">
        <v>170</v>
      </c>
      <c r="S135" s="36">
        <f>COUNTIF(T2:T131, "&gt;=0.65")</f>
        <v>5</v>
      </c>
      <c r="AA135" s="4" t="s">
        <v>168</v>
      </c>
    </row>
    <row r="136" spans="1:44" ht="15.75" thickTop="1" x14ac:dyDescent="0.25">
      <c r="B136" s="30"/>
      <c r="C136" s="2"/>
      <c r="F136" s="29"/>
      <c r="R136" s="33" t="s">
        <v>171</v>
      </c>
      <c r="S136" s="35">
        <f>SUM(S133:S135)</f>
        <v>102</v>
      </c>
      <c r="AA136" s="4" t="s">
        <v>170</v>
      </c>
    </row>
    <row r="137" spans="1:44" x14ac:dyDescent="0.25">
      <c r="B137" s="31"/>
      <c r="C137" s="2"/>
      <c r="F137" s="29"/>
      <c r="R137" s="4" t="s">
        <v>231</v>
      </c>
      <c r="S137" s="8">
        <f>COUNTA(T2:T131)</f>
        <v>102</v>
      </c>
      <c r="AA137" s="4"/>
    </row>
    <row r="138" spans="1:44" x14ac:dyDescent="0.25">
      <c r="C138" s="2"/>
      <c r="F138" s="29"/>
      <c r="R138" s="4" t="s">
        <v>233</v>
      </c>
      <c r="S138" s="8">
        <f>116-COUNTA(A122:A126)-COUNTA(A15)-8</f>
        <v>102</v>
      </c>
    </row>
    <row r="139" spans="1:44" x14ac:dyDescent="0.25">
      <c r="C139" s="2"/>
      <c r="F139" s="29"/>
    </row>
    <row r="140" spans="1:44" x14ac:dyDescent="0.25">
      <c r="C140" s="2"/>
    </row>
    <row r="141" spans="1:44" x14ac:dyDescent="0.25">
      <c r="C141" s="2"/>
    </row>
    <row r="142" spans="1:44" x14ac:dyDescent="0.25">
      <c r="C142" s="2"/>
    </row>
    <row r="143" spans="1:44" x14ac:dyDescent="0.25">
      <c r="C143" s="2"/>
    </row>
    <row r="144" spans="1:44"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row r="152" spans="3:3" x14ac:dyDescent="0.25">
      <c r="C152" s="2"/>
    </row>
    <row r="153" spans="3:3" x14ac:dyDescent="0.25">
      <c r="C153" s="2"/>
    </row>
    <row r="154" spans="3:3" x14ac:dyDescent="0.25">
      <c r="C154" s="2"/>
    </row>
    <row r="155" spans="3:3" x14ac:dyDescent="0.25">
      <c r="C155" s="2"/>
    </row>
    <row r="156" spans="3:3" x14ac:dyDescent="0.25">
      <c r="C156" s="2"/>
    </row>
    <row r="157" spans="3:3" x14ac:dyDescent="0.25">
      <c r="C157" s="2"/>
    </row>
    <row r="158" spans="3:3" x14ac:dyDescent="0.25">
      <c r="C158" s="2"/>
    </row>
    <row r="159" spans="3:3" x14ac:dyDescent="0.25">
      <c r="C159" s="2"/>
    </row>
    <row r="160" spans="3:3" x14ac:dyDescent="0.25">
      <c r="C160" s="2"/>
    </row>
    <row r="161" spans="3:3" x14ac:dyDescent="0.25">
      <c r="C161" s="2"/>
    </row>
    <row r="162" spans="3:3" x14ac:dyDescent="0.25">
      <c r="C162" s="2"/>
    </row>
    <row r="163" spans="3:3" x14ac:dyDescent="0.25">
      <c r="C163" s="2"/>
    </row>
    <row r="164" spans="3:3" x14ac:dyDescent="0.25">
      <c r="C164" s="2"/>
    </row>
    <row r="165" spans="3:3" x14ac:dyDescent="0.25">
      <c r="C165" s="2"/>
    </row>
    <row r="166" spans="3:3" x14ac:dyDescent="0.25">
      <c r="C166" s="2"/>
    </row>
    <row r="167" spans="3:3" x14ac:dyDescent="0.25">
      <c r="C167" s="2"/>
    </row>
    <row r="168" spans="3:3" x14ac:dyDescent="0.25">
      <c r="C168" s="2"/>
    </row>
    <row r="169" spans="3:3" x14ac:dyDescent="0.25">
      <c r="C169" s="2"/>
    </row>
    <row r="170" spans="3:3" x14ac:dyDescent="0.25">
      <c r="C170" s="2"/>
    </row>
    <row r="171" spans="3:3" x14ac:dyDescent="0.25">
      <c r="C171" s="2"/>
    </row>
    <row r="172" spans="3:3" x14ac:dyDescent="0.25">
      <c r="C172" s="2"/>
    </row>
    <row r="173" spans="3:3" x14ac:dyDescent="0.25">
      <c r="C173" s="2"/>
    </row>
    <row r="174" spans="3:3" x14ac:dyDescent="0.25">
      <c r="C174" s="2"/>
    </row>
    <row r="175" spans="3:3" x14ac:dyDescent="0.25">
      <c r="C175" s="2"/>
    </row>
    <row r="176" spans="3:3" x14ac:dyDescent="0.25">
      <c r="C176" s="2"/>
    </row>
    <row r="177" spans="3:3" x14ac:dyDescent="0.25">
      <c r="C177" s="2"/>
    </row>
    <row r="178" spans="3:3" x14ac:dyDescent="0.25">
      <c r="C178" s="2"/>
    </row>
    <row r="179" spans="3:3" x14ac:dyDescent="0.25">
      <c r="C179" s="2"/>
    </row>
    <row r="180" spans="3:3" x14ac:dyDescent="0.25">
      <c r="C180" s="2"/>
    </row>
    <row r="181" spans="3:3" x14ac:dyDescent="0.25">
      <c r="C181" s="2"/>
    </row>
    <row r="182" spans="3:3" x14ac:dyDescent="0.25">
      <c r="C182" s="2"/>
    </row>
    <row r="183" spans="3:3" x14ac:dyDescent="0.25">
      <c r="C183" s="2"/>
    </row>
    <row r="184" spans="3:3" x14ac:dyDescent="0.25">
      <c r="C184" s="2"/>
    </row>
    <row r="185" spans="3:3" x14ac:dyDescent="0.25">
      <c r="C185" s="2"/>
    </row>
    <row r="186" spans="3:3" x14ac:dyDescent="0.25">
      <c r="C186" s="2"/>
    </row>
    <row r="187" spans="3:3" x14ac:dyDescent="0.25">
      <c r="C187" s="2"/>
    </row>
    <row r="188" spans="3:3" x14ac:dyDescent="0.25">
      <c r="C188" s="2"/>
    </row>
    <row r="189" spans="3:3" x14ac:dyDescent="0.25">
      <c r="C189" s="2"/>
    </row>
    <row r="190" spans="3:3" x14ac:dyDescent="0.25">
      <c r="C190" s="2"/>
    </row>
    <row r="191" spans="3:3" x14ac:dyDescent="0.25">
      <c r="C191" s="2"/>
    </row>
    <row r="192" spans="3:3" x14ac:dyDescent="0.25">
      <c r="C192" s="2"/>
    </row>
    <row r="193" spans="3:3" x14ac:dyDescent="0.25">
      <c r="C193" s="2"/>
    </row>
  </sheetData>
  <pageMargins left="0.7" right="0.7" top="0.75" bottom="0.75" header="0.3" footer="0.3"/>
  <pageSetup paperSize="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Transects - Draft</vt:lpstr>
      <vt:lpstr>'Transects - Draft'!Print_Area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Vitt</dc:creator>
  <cp:lastModifiedBy>Ian Achimore</cp:lastModifiedBy>
  <cp:lastPrinted>2025-03-06T18:16:27Z</cp:lastPrinted>
  <dcterms:created xsi:type="dcterms:W3CDTF">2015-06-05T18:17:20Z</dcterms:created>
  <dcterms:modified xsi:type="dcterms:W3CDTF">2025-03-06T23:17:53Z</dcterms:modified>
</cp:coreProperties>
</file>