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2631941.sharepoint.com/sites/JPWShared/Shared Documents/JPW Clients/_Active Clients/SAWPA/Admin/Contracts/"/>
    </mc:Choice>
  </mc:AlternateContent>
  <xr:revisionPtr revIDLastSave="0" documentId="8_{BE957566-FAF9-43DB-A7B5-8659FCC40790}" xr6:coauthVersionLast="47" xr6:coauthVersionMax="47" xr10:uidLastSave="{00000000-0000-0000-0000-000000000000}"/>
  <bookViews>
    <workbookView xWindow="-34240" yWindow="160" windowWidth="32820" windowHeight="19920" xr2:uid="{7AFFD9E3-D39D-4A8B-A69A-7ABAA5D2181D}"/>
  </bookViews>
  <sheets>
    <sheet name="Fee Schedule" sheetId="1" r:id="rId1"/>
    <sheet name="Billing Rates" sheetId="2" r:id="rId2"/>
  </sheets>
  <definedNames>
    <definedName name="_xlnm._FilterDatabase" localSheetId="1" hidden="1">'Billing Rates'!$A$8:$B$23</definedName>
    <definedName name="_xlnm.Print_Area" localSheetId="0">'Fee Schedule'!$B$1:$X$163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7" i="1" l="1"/>
  <c r="W59" i="1"/>
  <c r="W58" i="1"/>
  <c r="W57" i="1"/>
  <c r="W55" i="1"/>
  <c r="W54" i="1"/>
  <c r="W37" i="1"/>
  <c r="W12" i="1"/>
  <c r="H21" i="1"/>
  <c r="H39" i="1"/>
  <c r="H62" i="1"/>
  <c r="H80" i="1"/>
  <c r="H98" i="1"/>
  <c r="H116" i="1"/>
  <c r="H134" i="1"/>
  <c r="F134" i="1"/>
  <c r="F116" i="1"/>
  <c r="F98" i="1"/>
  <c r="F80" i="1"/>
  <c r="F62" i="1"/>
  <c r="F39" i="1"/>
  <c r="F21" i="1"/>
  <c r="F10" i="1"/>
  <c r="J21" i="1"/>
  <c r="I10" i="1"/>
  <c r="H10" i="1" s="1"/>
  <c r="J10" i="1"/>
  <c r="K10" i="1"/>
  <c r="L10" i="1"/>
  <c r="M10" i="1"/>
  <c r="N10" i="1"/>
  <c r="J134" i="1"/>
  <c r="K21" i="1"/>
  <c r="J39" i="1"/>
  <c r="K39" i="1"/>
  <c r="J62" i="1"/>
  <c r="K62" i="1"/>
  <c r="J80" i="1"/>
  <c r="K80" i="1"/>
  <c r="J98" i="1"/>
  <c r="K98" i="1"/>
  <c r="J116" i="1"/>
  <c r="K116" i="1"/>
  <c r="K134" i="1"/>
  <c r="W53" i="1"/>
  <c r="W112" i="1"/>
  <c r="W127" i="1"/>
  <c r="W128" i="1"/>
  <c r="W129" i="1"/>
  <c r="W130" i="1"/>
  <c r="W131" i="1"/>
  <c r="W132" i="1"/>
  <c r="W133" i="1"/>
  <c r="Q134" i="1"/>
  <c r="R134" i="1"/>
  <c r="S134" i="1"/>
  <c r="T134" i="1"/>
  <c r="U134" i="1"/>
  <c r="Q116" i="1"/>
  <c r="R116" i="1"/>
  <c r="S116" i="1"/>
  <c r="T116" i="1"/>
  <c r="U116" i="1"/>
  <c r="Q98" i="1"/>
  <c r="R98" i="1"/>
  <c r="S98" i="1"/>
  <c r="T98" i="1"/>
  <c r="U98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76" i="1"/>
  <c r="W77" i="1"/>
  <c r="W78" i="1"/>
  <c r="Q80" i="1"/>
  <c r="R80" i="1"/>
  <c r="S80" i="1"/>
  <c r="T80" i="1"/>
  <c r="U80" i="1"/>
  <c r="Q62" i="1"/>
  <c r="R62" i="1"/>
  <c r="S62" i="1"/>
  <c r="T62" i="1"/>
  <c r="U62" i="1"/>
  <c r="W35" i="1"/>
  <c r="W36" i="1"/>
  <c r="Q39" i="1"/>
  <c r="R39" i="1"/>
  <c r="S39" i="1"/>
  <c r="T39" i="1"/>
  <c r="U39" i="1"/>
  <c r="Q21" i="1"/>
  <c r="R21" i="1"/>
  <c r="S21" i="1"/>
  <c r="T21" i="1"/>
  <c r="U21" i="1"/>
  <c r="W17" i="1"/>
  <c r="S10" i="1"/>
  <c r="T10" i="1"/>
  <c r="U10" i="1"/>
  <c r="Q10" i="1"/>
  <c r="R10" i="1"/>
  <c r="B148" i="1"/>
  <c r="D21" i="1"/>
  <c r="H136" i="1" l="1"/>
  <c r="K136" i="1"/>
  <c r="F136" i="1"/>
  <c r="J136" i="1"/>
  <c r="S136" i="1"/>
  <c r="U136" i="1"/>
  <c r="T136" i="1"/>
  <c r="R136" i="1"/>
  <c r="Q136" i="1"/>
  <c r="W126" i="1"/>
  <c r="W125" i="1"/>
  <c r="W124" i="1"/>
  <c r="W123" i="1"/>
  <c r="W122" i="1"/>
  <c r="W121" i="1"/>
  <c r="W120" i="1"/>
  <c r="W119" i="1"/>
  <c r="W115" i="1"/>
  <c r="W114" i="1"/>
  <c r="W113" i="1"/>
  <c r="W111" i="1"/>
  <c r="W110" i="1"/>
  <c r="W109" i="1"/>
  <c r="W108" i="1"/>
  <c r="W107" i="1"/>
  <c r="W106" i="1"/>
  <c r="W105" i="1"/>
  <c r="W104" i="1"/>
  <c r="W103" i="1"/>
  <c r="W102" i="1"/>
  <c r="W101" i="1"/>
  <c r="W97" i="1"/>
  <c r="W83" i="1"/>
  <c r="W79" i="1"/>
  <c r="W75" i="1"/>
  <c r="W74" i="1"/>
  <c r="W73" i="1"/>
  <c r="W72" i="1"/>
  <c r="W71" i="1"/>
  <c r="W70" i="1"/>
  <c r="W69" i="1"/>
  <c r="W68" i="1"/>
  <c r="W67" i="1"/>
  <c r="W66" i="1"/>
  <c r="W65" i="1"/>
  <c r="W61" i="1"/>
  <c r="W60" i="1"/>
  <c r="W56" i="1"/>
  <c r="W52" i="1"/>
  <c r="W51" i="1"/>
  <c r="W50" i="1"/>
  <c r="W49" i="1"/>
  <c r="W48" i="1"/>
  <c r="W47" i="1"/>
  <c r="W46" i="1"/>
  <c r="W45" i="1"/>
  <c r="W44" i="1"/>
  <c r="W43" i="1"/>
  <c r="W42" i="1"/>
  <c r="W38" i="1"/>
  <c r="W34" i="1"/>
  <c r="W33" i="1"/>
  <c r="W32" i="1"/>
  <c r="W31" i="1"/>
  <c r="W30" i="1"/>
  <c r="W29" i="1"/>
  <c r="W28" i="1"/>
  <c r="W27" i="1"/>
  <c r="W26" i="1"/>
  <c r="W25" i="1"/>
  <c r="W24" i="1"/>
  <c r="X137" i="1"/>
  <c r="W13" i="1"/>
  <c r="W14" i="1"/>
  <c r="W15" i="1"/>
  <c r="W16" i="1"/>
  <c r="W18" i="1"/>
  <c r="W19" i="1"/>
  <c r="W20" i="1"/>
  <c r="P134" i="1"/>
  <c r="O134" i="1"/>
  <c r="N134" i="1"/>
  <c r="M134" i="1"/>
  <c r="L134" i="1"/>
  <c r="I134" i="1"/>
  <c r="G134" i="1"/>
  <c r="E134" i="1"/>
  <c r="D134" i="1"/>
  <c r="C134" i="1"/>
  <c r="B134" i="1"/>
  <c r="P116" i="1"/>
  <c r="O116" i="1"/>
  <c r="N116" i="1"/>
  <c r="M116" i="1"/>
  <c r="L116" i="1"/>
  <c r="I116" i="1"/>
  <c r="G116" i="1"/>
  <c r="E116" i="1"/>
  <c r="D116" i="1"/>
  <c r="C116" i="1"/>
  <c r="B116" i="1"/>
  <c r="P10" i="1"/>
  <c r="O10" i="1"/>
  <c r="G10" i="1"/>
  <c r="E10" i="1"/>
  <c r="D10" i="1"/>
  <c r="C10" i="1"/>
  <c r="B98" i="1"/>
  <c r="B80" i="1"/>
  <c r="B62" i="1"/>
  <c r="B39" i="1"/>
  <c r="B21" i="1"/>
  <c r="P98" i="1"/>
  <c r="O98" i="1"/>
  <c r="N98" i="1"/>
  <c r="M98" i="1"/>
  <c r="L98" i="1"/>
  <c r="I98" i="1"/>
  <c r="G98" i="1"/>
  <c r="E98" i="1"/>
  <c r="D98" i="1"/>
  <c r="C98" i="1"/>
  <c r="P80" i="1"/>
  <c r="O80" i="1"/>
  <c r="N80" i="1"/>
  <c r="M80" i="1"/>
  <c r="L80" i="1"/>
  <c r="I80" i="1"/>
  <c r="G80" i="1"/>
  <c r="E80" i="1"/>
  <c r="D80" i="1"/>
  <c r="C80" i="1"/>
  <c r="P62" i="1"/>
  <c r="O62" i="1"/>
  <c r="N62" i="1"/>
  <c r="M62" i="1"/>
  <c r="L62" i="1"/>
  <c r="I62" i="1"/>
  <c r="G62" i="1"/>
  <c r="E62" i="1"/>
  <c r="D62" i="1"/>
  <c r="C62" i="1"/>
  <c r="P39" i="1"/>
  <c r="O39" i="1"/>
  <c r="N39" i="1"/>
  <c r="M39" i="1"/>
  <c r="L39" i="1"/>
  <c r="I39" i="1"/>
  <c r="G39" i="1"/>
  <c r="E39" i="1"/>
  <c r="D39" i="1"/>
  <c r="C39" i="1"/>
  <c r="E21" i="1"/>
  <c r="G21" i="1"/>
  <c r="I21" i="1"/>
  <c r="L21" i="1"/>
  <c r="M21" i="1"/>
  <c r="N21" i="1"/>
  <c r="O21" i="1"/>
  <c r="P21" i="1"/>
  <c r="C21" i="1"/>
  <c r="X59" i="1" l="1"/>
  <c r="X55" i="1"/>
  <c r="X54" i="1"/>
  <c r="X58" i="1"/>
  <c r="X57" i="1"/>
  <c r="X148" i="1"/>
  <c r="X149" i="1" s="1"/>
  <c r="T159" i="1" s="1"/>
  <c r="T160" i="1" s="1"/>
  <c r="X12" i="1"/>
  <c r="X53" i="1"/>
  <c r="X112" i="1"/>
  <c r="X35" i="1"/>
  <c r="X17" i="1"/>
  <c r="X94" i="1"/>
  <c r="X76" i="1"/>
  <c r="X130" i="1"/>
  <c r="X133" i="1"/>
  <c r="X37" i="1"/>
  <c r="X52" i="1"/>
  <c r="X73" i="1"/>
  <c r="X78" i="1"/>
  <c r="X85" i="1"/>
  <c r="X89" i="1"/>
  <c r="X93" i="1"/>
  <c r="X101" i="1"/>
  <c r="X105" i="1"/>
  <c r="X109" i="1"/>
  <c r="X114" i="1"/>
  <c r="X121" i="1"/>
  <c r="X125" i="1"/>
  <c r="X129" i="1"/>
  <c r="X32" i="1"/>
  <c r="X65" i="1"/>
  <c r="X29" i="1"/>
  <c r="X49" i="1"/>
  <c r="X74" i="1"/>
  <c r="X90" i="1"/>
  <c r="X102" i="1"/>
  <c r="X115" i="1"/>
  <c r="X131" i="1"/>
  <c r="X44" i="1"/>
  <c r="X38" i="1"/>
  <c r="X56" i="1"/>
  <c r="X79" i="1"/>
  <c r="X95" i="1"/>
  <c r="X110" i="1"/>
  <c r="X26" i="1"/>
  <c r="X30" i="1"/>
  <c r="X34" i="1"/>
  <c r="X42" i="1"/>
  <c r="X46" i="1"/>
  <c r="X50" i="1"/>
  <c r="X60" i="1"/>
  <c r="X67" i="1"/>
  <c r="X71" i="1"/>
  <c r="X75" i="1"/>
  <c r="X83" i="1"/>
  <c r="X87" i="1"/>
  <c r="X91" i="1"/>
  <c r="X96" i="1"/>
  <c r="X103" i="1"/>
  <c r="X107" i="1"/>
  <c r="X111" i="1"/>
  <c r="X119" i="1"/>
  <c r="X123" i="1"/>
  <c r="X127" i="1"/>
  <c r="X132" i="1"/>
  <c r="X24" i="1"/>
  <c r="X48" i="1"/>
  <c r="X33" i="1"/>
  <c r="X66" i="1"/>
  <c r="X122" i="1"/>
  <c r="X28" i="1"/>
  <c r="X69" i="1"/>
  <c r="X25" i="1"/>
  <c r="X45" i="1"/>
  <c r="X70" i="1"/>
  <c r="X86" i="1"/>
  <c r="X106" i="1"/>
  <c r="X126" i="1"/>
  <c r="X27" i="1"/>
  <c r="X31" i="1"/>
  <c r="X36" i="1"/>
  <c r="X43" i="1"/>
  <c r="X47" i="1"/>
  <c r="X51" i="1"/>
  <c r="X61" i="1"/>
  <c r="X68" i="1"/>
  <c r="X72" i="1"/>
  <c r="X77" i="1"/>
  <c r="X84" i="1"/>
  <c r="X88" i="1"/>
  <c r="X92" i="1"/>
  <c r="X97" i="1"/>
  <c r="X104" i="1"/>
  <c r="X108" i="1"/>
  <c r="X113" i="1"/>
  <c r="X120" i="1"/>
  <c r="X124" i="1"/>
  <c r="X128" i="1"/>
  <c r="I136" i="1"/>
  <c r="O136" i="1"/>
  <c r="N136" i="1"/>
  <c r="X18" i="1"/>
  <c r="X16" i="1"/>
  <c r="L136" i="1"/>
  <c r="X15" i="1"/>
  <c r="W39" i="1"/>
  <c r="W80" i="1"/>
  <c r="W134" i="1"/>
  <c r="X14" i="1"/>
  <c r="G136" i="1"/>
  <c r="X13" i="1"/>
  <c r="W98" i="1"/>
  <c r="P136" i="1"/>
  <c r="D136" i="1"/>
  <c r="X20" i="1"/>
  <c r="W116" i="1"/>
  <c r="X19" i="1"/>
  <c r="M136" i="1"/>
  <c r="W21" i="1"/>
  <c r="E136" i="1"/>
  <c r="C136" i="1"/>
  <c r="W62" i="1"/>
  <c r="X21" i="1" l="1"/>
  <c r="X80" i="1"/>
  <c r="X62" i="1"/>
  <c r="X134" i="1"/>
  <c r="X39" i="1"/>
  <c r="X98" i="1"/>
  <c r="X116" i="1"/>
  <c r="W136" i="1"/>
  <c r="AA3" i="1" l="1"/>
  <c r="X136" i="1"/>
  <c r="X138" i="1" s="1"/>
  <c r="X151" i="1" l="1"/>
  <c r="P159" i="1"/>
  <c r="W159" i="1" l="1"/>
  <c r="P160" i="1"/>
  <c r="W160" i="1" s="1"/>
  <c r="W1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tc={55C11450-0002-4646-8E17-DB23307685FC}</author>
  </authors>
  <commentList>
    <comment ref="A148" authorId="0" shapeId="0" xr:uid="{55C11450-0002-4646-8E17-DB23307685FC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% as necessary.</t>
      </text>
    </comment>
  </commentList>
</comments>
</file>

<file path=xl/sharedStrings.xml><?xml version="1.0" encoding="utf-8"?>
<sst xmlns="http://schemas.openxmlformats.org/spreadsheetml/2006/main" count="121" uniqueCount="82">
  <si>
    <t>Project Estimator</t>
  </si>
  <si>
    <t>Key</t>
  </si>
  <si>
    <t>jenny</t>
  </si>
  <si>
    <t>susanne</t>
  </si>
  <si>
    <t xml:space="preserve"> </t>
  </si>
  <si>
    <t>leslie</t>
  </si>
  <si>
    <t>david</t>
  </si>
  <si>
    <t>brant</t>
  </si>
  <si>
    <t>melba</t>
  </si>
  <si>
    <t>baylee</t>
  </si>
  <si>
    <t>maddie</t>
  </si>
  <si>
    <t>molly</t>
  </si>
  <si>
    <t>natalia</t>
  </si>
  <si>
    <t>Gray</t>
  </si>
  <si>
    <t>Manual Inputs</t>
  </si>
  <si>
    <t>Tasks</t>
  </si>
  <si>
    <t>President</t>
  </si>
  <si>
    <t>Senior Vice President</t>
  </si>
  <si>
    <t>Vice President</t>
  </si>
  <si>
    <t>Website Programmer</t>
  </si>
  <si>
    <t>Senior Director</t>
  </si>
  <si>
    <t>Creative Director</t>
  </si>
  <si>
    <t>Director</t>
  </si>
  <si>
    <t>Videographer</t>
  </si>
  <si>
    <t>Photographer</t>
  </si>
  <si>
    <t>Senior Manager</t>
  </si>
  <si>
    <t>Manager</t>
  </si>
  <si>
    <t>Specialist</t>
  </si>
  <si>
    <t>Multimedia Designer</t>
  </si>
  <si>
    <t>Senior Coordinator</t>
  </si>
  <si>
    <t>Production Artist</t>
  </si>
  <si>
    <t>Coordinator</t>
  </si>
  <si>
    <t>Admin Assistant</t>
  </si>
  <si>
    <t>Total Hours</t>
  </si>
  <si>
    <t>Total Dollars ($)</t>
  </si>
  <si>
    <t>*If any roles are not being used, they can be grouped and hidden</t>
  </si>
  <si>
    <t>Rates</t>
  </si>
  <si>
    <t>TASK 1: Public Relations EC Blog</t>
  </si>
  <si>
    <t>Prepare and publish monthly EC blog articles (500-1000 words)</t>
  </si>
  <si>
    <t xml:space="preserve">Develop strategy and recommendations on short video series and strategy for boosted posts v. ads with budget development (YouTube shorts/NextDoor) </t>
  </si>
  <si>
    <t>Assist with production of monthly short video series (1 minute) - scripted by JPW and shot by EC Workgroup staff on smartphones</t>
  </si>
  <si>
    <t>TASK 2: EC Social Media Support</t>
  </si>
  <si>
    <t>Monthly social media support (writing posts, producing digital assets, client edits, schedule posts) - up to 10 posts/month (add NextDoor)</t>
  </si>
  <si>
    <t>TASK 3: Tracking and presenting metrics on EC social media blog</t>
  </si>
  <si>
    <t>Organic monthly social media monitoring (2 hours per week)</t>
  </si>
  <si>
    <t>Conduct research and develop brief strategy around best practices for monitoring a similar partner agency (1 million service area)</t>
  </si>
  <si>
    <t>Prepare monthly metric summaries of EC's blog and social media channels</t>
  </si>
  <si>
    <t>Phase 4: Provide presentations to EC Public Outreach Workgroup, Task Force and Commission</t>
  </si>
  <si>
    <t>Two (2) EC Public Outreach Workgroup Presentations - February and October</t>
  </si>
  <si>
    <t>Two (2) EC Task Force Presentations - February and October</t>
  </si>
  <si>
    <t>One (1) SAWPA Commission Presentation - December/January</t>
  </si>
  <si>
    <t>Prep for presentations - Annual aggregate</t>
  </si>
  <si>
    <t>Phase 5: Manage Assets and Rollout</t>
  </si>
  <si>
    <t>Optional items (see pricing below)</t>
  </si>
  <si>
    <t>OPTION 1: Toolkit Buildout</t>
  </si>
  <si>
    <t>Labor Subtotal</t>
  </si>
  <si>
    <t>Labor Contingency</t>
  </si>
  <si>
    <t>Total Labor</t>
  </si>
  <si>
    <t>Billable Expenses</t>
  </si>
  <si>
    <t>Materials</t>
  </si>
  <si>
    <t>Printing</t>
  </si>
  <si>
    <t>Photography/Videography</t>
  </si>
  <si>
    <t xml:space="preserve">Pass-through Expenses (Boosted posts/ads NTE of $7,500, stock images (NTE $3,000), photos/video to complement content from partners NTE $7,500 </t>
  </si>
  <si>
    <t>Travel</t>
  </si>
  <si>
    <t>Other</t>
  </si>
  <si>
    <t xml:space="preserve">  </t>
  </si>
  <si>
    <t>Subtotal Billable Expenses</t>
  </si>
  <si>
    <t>Total Billable Expenses</t>
  </si>
  <si>
    <t>TOTAL</t>
  </si>
  <si>
    <t>Assumptions</t>
  </si>
  <si>
    <t>Services</t>
  </si>
  <si>
    <t>Billable Exp</t>
  </si>
  <si>
    <t>Total Cost</t>
  </si>
  <si>
    <t>Year 1</t>
  </si>
  <si>
    <t>Year 2</t>
  </si>
  <si>
    <t>*Assumes 5%  increase YoY</t>
  </si>
  <si>
    <t>JPW Communications, LLC</t>
  </si>
  <si>
    <t>Billing Rates</t>
  </si>
  <si>
    <t>Role</t>
  </si>
  <si>
    <t>Billing Rate ($/hr)</t>
  </si>
  <si>
    <t>Senior Multimedia Designer</t>
  </si>
  <si>
    <t>Senior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</si>
</sst>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\ yyyy"/>
    <numFmt numFmtId="167" formatCode="_([$$-409]* #,##0_);_([$$-409]* \(#,##0\);_([$$-409]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30"/>
      <color theme="0"/>
      <name val="Calibri"/>
      <family val="2"/>
    </font>
    <font>
      <b/>
      <sz val="24"/>
      <color theme="1"/>
      <name val="Calibri"/>
      <family val="2"/>
    </font>
    <font>
      <sz val="24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u/>
      <sz val="12"/>
      <color theme="1"/>
      <name val="Calibri"/>
      <family val="2"/>
    </font>
    <font>
      <i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08BA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2" borderId="21" xfId="0" applyFont="1" applyFill="1" applyBorder="1"/>
    <xf numFmtId="0" fontId="6" fillId="0" borderId="22" xfId="0" applyFont="1" applyBorder="1"/>
    <xf numFmtId="0" fontId="10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top"/>
    </xf>
    <xf numFmtId="166" fontId="12" fillId="4" borderId="2" xfId="0" applyNumberFormat="1" applyFont="1" applyFill="1" applyBorder="1" applyAlignment="1">
      <alignment horizontal="center"/>
    </xf>
    <xf numFmtId="0" fontId="10" fillId="0" borderId="0" xfId="0" applyFont="1"/>
    <xf numFmtId="0" fontId="13" fillId="0" borderId="0" xfId="0" applyFont="1" applyAlignment="1">
      <alignment horizontal="center"/>
    </xf>
    <xf numFmtId="0" fontId="13" fillId="0" borderId="5" xfId="0" applyFont="1" applyBorder="1"/>
    <xf numFmtId="0" fontId="13" fillId="0" borderId="8" xfId="0" applyFont="1" applyBorder="1"/>
    <xf numFmtId="0" fontId="13" fillId="0" borderId="10" xfId="0" applyFont="1" applyBorder="1"/>
    <xf numFmtId="0" fontId="13" fillId="0" borderId="0" xfId="0" applyFont="1"/>
    <xf numFmtId="0" fontId="14" fillId="0" borderId="12" xfId="0" applyFont="1" applyBorder="1" applyAlignment="1">
      <alignment horizontal="left" indent="1"/>
    </xf>
    <xf numFmtId="165" fontId="15" fillId="0" borderId="13" xfId="0" applyNumberFormat="1" applyFont="1" applyBorder="1"/>
    <xf numFmtId="165" fontId="15" fillId="0" borderId="11" xfId="1" applyNumberFormat="1" applyFont="1" applyFill="1" applyBorder="1"/>
    <xf numFmtId="44" fontId="15" fillId="0" borderId="14" xfId="2" applyFont="1" applyFill="1" applyBorder="1"/>
    <xf numFmtId="0" fontId="15" fillId="0" borderId="0" xfId="0" applyFont="1"/>
    <xf numFmtId="0" fontId="14" fillId="0" borderId="8" xfId="0" applyFont="1" applyBorder="1" applyAlignment="1">
      <alignment horizontal="left" indent="1"/>
    </xf>
    <xf numFmtId="165" fontId="15" fillId="0" borderId="17" xfId="0" applyNumberFormat="1" applyFont="1" applyBorder="1"/>
    <xf numFmtId="165" fontId="15" fillId="0" borderId="16" xfId="1" applyNumberFormat="1" applyFont="1" applyFill="1" applyBorder="1"/>
    <xf numFmtId="0" fontId="14" fillId="0" borderId="11" xfId="0" applyFont="1" applyBorder="1" applyAlignment="1">
      <alignment horizontal="left" indent="1"/>
    </xf>
    <xf numFmtId="165" fontId="15" fillId="0" borderId="5" xfId="0" applyNumberFormat="1" applyFont="1" applyBorder="1"/>
    <xf numFmtId="165" fontId="15" fillId="0" borderId="8" xfId="1" applyNumberFormat="1" applyFont="1" applyFill="1" applyBorder="1"/>
    <xf numFmtId="165" fontId="15" fillId="0" borderId="14" xfId="1" applyNumberFormat="1" applyFont="1" applyFill="1" applyBorder="1"/>
    <xf numFmtId="165" fontId="15" fillId="0" borderId="15" xfId="0" applyNumberFormat="1" applyFont="1" applyBorder="1"/>
    <xf numFmtId="165" fontId="15" fillId="0" borderId="12" xfId="1" applyNumberFormat="1" applyFont="1" applyFill="1" applyBorder="1"/>
    <xf numFmtId="165" fontId="13" fillId="0" borderId="6" xfId="0" applyNumberFormat="1" applyFont="1" applyBorder="1"/>
    <xf numFmtId="165" fontId="13" fillId="0" borderId="7" xfId="1" applyNumberFormat="1" applyFont="1" applyFill="1" applyBorder="1"/>
    <xf numFmtId="44" fontId="13" fillId="0" borderId="9" xfId="2" applyFont="1" applyFill="1" applyBorder="1"/>
    <xf numFmtId="0" fontId="11" fillId="0" borderId="8" xfId="0" applyFont="1" applyBorder="1"/>
    <xf numFmtId="44" fontId="15" fillId="0" borderId="10" xfId="2" applyFont="1" applyFill="1" applyBorder="1"/>
    <xf numFmtId="165" fontId="13" fillId="0" borderId="5" xfId="0" applyNumberFormat="1" applyFont="1" applyBorder="1"/>
    <xf numFmtId="165" fontId="13" fillId="0" borderId="8" xfId="1" applyNumberFormat="1" applyFont="1" applyFill="1" applyBorder="1"/>
    <xf numFmtId="44" fontId="13" fillId="0" borderId="10" xfId="2" applyFont="1" applyFill="1" applyBorder="1"/>
    <xf numFmtId="165" fontId="13" fillId="0" borderId="4" xfId="0" applyNumberFormat="1" applyFont="1" applyBorder="1"/>
    <xf numFmtId="165" fontId="13" fillId="0" borderId="2" xfId="1" applyNumberFormat="1" applyFont="1" applyFill="1" applyBorder="1"/>
    <xf numFmtId="44" fontId="13" fillId="0" borderId="2" xfId="2" applyFont="1" applyFill="1" applyBorder="1"/>
    <xf numFmtId="165" fontId="13" fillId="0" borderId="0" xfId="1" applyNumberFormat="1" applyFont="1" applyFill="1" applyBorder="1" applyAlignment="1">
      <alignment horizontal="center"/>
    </xf>
    <xf numFmtId="165" fontId="13" fillId="0" borderId="0" xfId="0" applyNumberFormat="1" applyFont="1"/>
    <xf numFmtId="165" fontId="13" fillId="0" borderId="20" xfId="1" applyNumberFormat="1" applyFont="1" applyFill="1" applyBorder="1"/>
    <xf numFmtId="44" fontId="13" fillId="0" borderId="20" xfId="2" applyFont="1" applyFill="1" applyBorder="1"/>
    <xf numFmtId="0" fontId="13" fillId="0" borderId="4" xfId="0" applyFont="1" applyBorder="1"/>
    <xf numFmtId="165" fontId="13" fillId="0" borderId="4" xfId="1" applyNumberFormat="1" applyFont="1" applyBorder="1" applyAlignment="1">
      <alignment horizontal="center"/>
    </xf>
    <xf numFmtId="165" fontId="13" fillId="0" borderId="9" xfId="1" applyNumberFormat="1" applyFont="1" applyBorder="1"/>
    <xf numFmtId="44" fontId="13" fillId="0" borderId="9" xfId="2" applyFont="1" applyBorder="1"/>
    <xf numFmtId="165" fontId="13" fillId="0" borderId="0" xfId="0" applyNumberFormat="1" applyFont="1" applyAlignment="1">
      <alignment horizontal="center"/>
    </xf>
    <xf numFmtId="165" fontId="13" fillId="0" borderId="0" xfId="1" applyNumberFormat="1" applyFont="1"/>
    <xf numFmtId="44" fontId="13" fillId="0" borderId="0" xfId="2" applyFont="1"/>
    <xf numFmtId="44" fontId="13" fillId="0" borderId="4" xfId="2" applyFont="1" applyBorder="1"/>
    <xf numFmtId="0" fontId="15" fillId="0" borderId="0" xfId="0" applyFont="1" applyAlignment="1">
      <alignment horizontal="center"/>
    </xf>
    <xf numFmtId="44" fontId="15" fillId="0" borderId="0" xfId="2" applyFont="1"/>
    <xf numFmtId="0" fontId="15" fillId="0" borderId="0" xfId="0" applyFont="1" applyAlignment="1">
      <alignment horizontal="left" indent="1"/>
    </xf>
    <xf numFmtId="44" fontId="15" fillId="2" borderId="0" xfId="2" applyFont="1" applyFill="1" applyAlignment="1"/>
    <xf numFmtId="44" fontId="13" fillId="0" borderId="3" xfId="2" applyFont="1" applyBorder="1" applyAlignment="1"/>
    <xf numFmtId="9" fontId="6" fillId="2" borderId="0" xfId="3" applyFont="1" applyFill="1"/>
    <xf numFmtId="44" fontId="15" fillId="0" borderId="1" xfId="2" applyFont="1" applyBorder="1" applyAlignment="1"/>
    <xf numFmtId="44" fontId="10" fillId="0" borderId="0" xfId="2" applyFont="1" applyBorder="1" applyAlignment="1"/>
    <xf numFmtId="0" fontId="16" fillId="0" borderId="0" xfId="0" applyFont="1"/>
    <xf numFmtId="0" fontId="16" fillId="0" borderId="0" xfId="0" applyFont="1" applyAlignment="1">
      <alignment horizontal="center"/>
    </xf>
    <xf numFmtId="44" fontId="16" fillId="0" borderId="4" xfId="2" applyFont="1" applyBorder="1" applyAlignment="1"/>
    <xf numFmtId="0" fontId="6" fillId="0" borderId="0" xfId="0" applyFont="1" applyAlignment="1">
      <alignment horizontal="center"/>
    </xf>
    <xf numFmtId="0" fontId="17" fillId="0" borderId="0" xfId="0" applyFont="1"/>
    <xf numFmtId="166" fontId="12" fillId="4" borderId="2" xfId="0" applyNumberFormat="1" applyFont="1" applyFill="1" applyBorder="1" applyAlignment="1">
      <alignment horizontal="right"/>
    </xf>
    <xf numFmtId="0" fontId="11" fillId="0" borderId="7" xfId="0" applyFont="1" applyBorder="1" applyAlignment="1">
      <alignment horizontal="left" wrapText="1"/>
    </xf>
    <xf numFmtId="166" fontId="11" fillId="4" borderId="18" xfId="0" applyNumberFormat="1" applyFont="1" applyFill="1" applyBorder="1" applyAlignment="1">
      <alignment horizontal="left"/>
    </xf>
    <xf numFmtId="166" fontId="11" fillId="4" borderId="19" xfId="0" applyNumberFormat="1" applyFont="1" applyFill="1" applyBorder="1" applyAlignment="1">
      <alignment horizontal="left"/>
    </xf>
    <xf numFmtId="167" fontId="3" fillId="2" borderId="0" xfId="2" applyNumberFormat="1" applyFont="1" applyFill="1"/>
    <xf numFmtId="0" fontId="11" fillId="4" borderId="2" xfId="0" applyFont="1" applyFill="1" applyBorder="1"/>
    <xf numFmtId="165" fontId="13" fillId="0" borderId="0" xfId="1" applyNumberFormat="1" applyFont="1" applyAlignment="1">
      <alignment horizontal="center"/>
    </xf>
    <xf numFmtId="164" fontId="12" fillId="4" borderId="20" xfId="2" applyNumberFormat="1" applyFont="1" applyFill="1" applyBorder="1" applyAlignment="1">
      <alignment horizontal="center"/>
    </xf>
    <xf numFmtId="165" fontId="13" fillId="0" borderId="24" xfId="1" applyNumberFormat="1" applyFont="1" applyFill="1" applyBorder="1" applyAlignment="1">
      <alignment horizontal="center"/>
    </xf>
    <xf numFmtId="165" fontId="13" fillId="0" borderId="24" xfId="1" applyNumberFormat="1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165" fontId="15" fillId="2" borderId="23" xfId="1" applyNumberFormat="1" applyFont="1" applyFill="1" applyBorder="1" applyAlignment="1">
      <alignment horizontal="center"/>
    </xf>
    <xf numFmtId="165" fontId="13" fillId="0" borderId="23" xfId="1" applyNumberFormat="1" applyFont="1" applyFill="1" applyBorder="1" applyAlignment="1">
      <alignment horizontal="center"/>
    </xf>
    <xf numFmtId="165" fontId="13" fillId="0" borderId="23" xfId="1" applyNumberFormat="1" applyFont="1" applyBorder="1" applyAlignment="1">
      <alignment horizontal="center"/>
    </xf>
    <xf numFmtId="165" fontId="15" fillId="0" borderId="23" xfId="1" applyNumberFormat="1" applyFont="1" applyFill="1" applyBorder="1" applyAlignment="1">
      <alignment horizontal="center"/>
    </xf>
    <xf numFmtId="165" fontId="15" fillId="0" borderId="23" xfId="1" applyNumberFormat="1" applyFont="1" applyBorder="1" applyAlignment="1">
      <alignment horizontal="center"/>
    </xf>
    <xf numFmtId="0" fontId="18" fillId="0" borderId="12" xfId="0" applyFont="1" applyBorder="1" applyAlignment="1">
      <alignment horizontal="left" indent="1"/>
    </xf>
    <xf numFmtId="44" fontId="6" fillId="0" borderId="0" xfId="0" applyNumberFormat="1" applyFont="1"/>
    <xf numFmtId="0" fontId="14" fillId="0" borderId="0" xfId="0" applyFont="1"/>
    <xf numFmtId="44" fontId="15" fillId="0" borderId="0" xfId="0" applyNumberFormat="1" applyFont="1" applyAlignment="1">
      <alignment horizontal="center"/>
    </xf>
    <xf numFmtId="44" fontId="15" fillId="0" borderId="0" xfId="0" applyNumberFormat="1" applyFont="1"/>
    <xf numFmtId="44" fontId="15" fillId="0" borderId="25" xfId="0" applyNumberFormat="1" applyFont="1" applyBorder="1"/>
    <xf numFmtId="0" fontId="15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3399"/>
      <color rgb="FFFFCC00"/>
      <color rgb="FFFF9900"/>
      <color rgb="FFFF9933"/>
      <color rgb="FFCC9900"/>
      <color rgb="FFCC00CC"/>
      <color rgb="FFCC3399"/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228600</xdr:rowOff>
    </xdr:from>
    <xdr:to>
      <xdr:col>1</xdr:col>
      <xdr:colOff>5778500</xdr:colOff>
      <xdr:row>5</xdr:row>
      <xdr:rowOff>93644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5B3BD1-9D43-4F18-8FA2-53E92C43F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5764750" cy="1820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1920240</xdr:colOff>
      <xdr:row>3</xdr:row>
      <xdr:rowOff>132369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0F3ABA-57E0-4A98-8F0C-599D4460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14525" cy="6867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kari Rasputin" id="{D5FFCA2B-8D45-4A26-AE4E-0FCDF067ECC6}" userId="S::Makari@lohmanassociates.com::4aa8063a-0edc-4ccc-809d-54fe11ee540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48" dT="2022-02-09T01:09:46.25" personId="{D5FFCA2B-8D45-4A26-AE4E-0FCDF067ECC6}" id="{55C11450-0002-4646-8E17-DB23307685FC}">
    <text>Update % as necessary.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C2E0-008E-44E6-9F92-1173FC0BED9D}">
  <sheetPr>
    <pageSetUpPr fitToPage="1"/>
  </sheetPr>
  <dimension ref="A1:AA424"/>
  <sheetViews>
    <sheetView showGridLines="0" tabSelected="1" topLeftCell="B1" zoomScaleNormal="100" workbookViewId="0">
      <pane xSplit="1" ySplit="10" topLeftCell="C81" activePane="bottomRight" state="frozen"/>
      <selection pane="bottomRight" activeCell="T159" sqref="T159"/>
      <selection pane="bottomLeft" activeCell="B11" sqref="B11"/>
      <selection pane="topRight" activeCell="C1" sqref="C1"/>
    </sheetView>
  </sheetViews>
  <sheetFormatPr defaultColWidth="8.7109375" defaultRowHeight="15" outlineLevelRow="1" outlineLevelCol="1"/>
  <cols>
    <col min="1" max="1" width="5.42578125" style="5" hidden="1" customWidth="1" outlineLevel="1"/>
    <col min="2" max="2" width="131.28515625" style="5" customWidth="1" collapsed="1"/>
    <col min="3" max="4" width="13.42578125" style="5" customWidth="1"/>
    <col min="5" max="8" width="13.42578125" style="5" hidden="1" customWidth="1"/>
    <col min="9" max="9" width="13.42578125" style="5" customWidth="1"/>
    <col min="10" max="12" width="13.42578125" style="5" hidden="1" customWidth="1"/>
    <col min="13" max="13" width="13.42578125" style="5" customWidth="1"/>
    <col min="14" max="14" width="13.42578125" style="5" hidden="1" customWidth="1"/>
    <col min="15" max="16" width="13.42578125" style="5" customWidth="1"/>
    <col min="17" max="19" width="13.42578125" style="5" hidden="1" customWidth="1"/>
    <col min="20" max="20" width="13.42578125" style="5" customWidth="1"/>
    <col min="21" max="21" width="13.42578125" style="5" hidden="1" customWidth="1"/>
    <col min="22" max="22" width="3.28515625" style="5" hidden="1" customWidth="1" outlineLevel="1"/>
    <col min="23" max="23" width="13.7109375" style="5" customWidth="1" collapsed="1"/>
    <col min="24" max="24" width="16.85546875" style="5" customWidth="1"/>
    <col min="25" max="25" width="16.42578125" style="5" customWidth="1"/>
    <col min="26" max="26" width="8.7109375" style="5" customWidth="1"/>
    <col min="27" max="27" width="13.7109375" style="5" bestFit="1" customWidth="1"/>
    <col min="28" max="16384" width="8.7109375" style="5"/>
  </cols>
  <sheetData>
    <row r="1" spans="2:27" ht="20.85" customHeigh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2:27" ht="20.85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2:27" ht="47.1" customHeight="1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AA3" s="89">
        <f>SUM(X21+X39+X62+X80)+(X149)</f>
        <v>122250</v>
      </c>
    </row>
    <row r="4" spans="2:27" ht="47.1" customHeight="1"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7" ht="20.8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7" ht="20.8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2:27" s="8" customFormat="1" ht="30.95">
      <c r="B7" s="7" t="s">
        <v>0</v>
      </c>
      <c r="Z7" s="7" t="s">
        <v>1</v>
      </c>
    </row>
    <row r="8" spans="2:27" ht="12" customHeight="1" thickBot="1">
      <c r="C8" s="5" t="s">
        <v>2</v>
      </c>
      <c r="D8" s="5" t="s">
        <v>3</v>
      </c>
      <c r="H8" s="5" t="s">
        <v>4</v>
      </c>
      <c r="I8" s="5" t="s">
        <v>5</v>
      </c>
      <c r="J8" s="5" t="s">
        <v>6</v>
      </c>
      <c r="K8" s="5" t="s">
        <v>7</v>
      </c>
      <c r="M8" s="5" t="s">
        <v>8</v>
      </c>
      <c r="N8" s="5" t="s">
        <v>9</v>
      </c>
      <c r="O8" s="5" t="s">
        <v>10</v>
      </c>
      <c r="P8" s="5" t="s">
        <v>11</v>
      </c>
      <c r="T8" s="5" t="s">
        <v>12</v>
      </c>
      <c r="Z8" s="9" t="s">
        <v>13</v>
      </c>
      <c r="AA8" s="10" t="s">
        <v>14</v>
      </c>
    </row>
    <row r="9" spans="2:27" s="11" customFormat="1" ht="57.6" customHeight="1">
      <c r="B9" s="77" t="s">
        <v>15</v>
      </c>
      <c r="C9" s="12" t="s">
        <v>16</v>
      </c>
      <c r="D9" s="12" t="s">
        <v>17</v>
      </c>
      <c r="E9" s="12" t="s">
        <v>18</v>
      </c>
      <c r="F9" s="12" t="s">
        <v>19</v>
      </c>
      <c r="G9" s="12" t="s">
        <v>20</v>
      </c>
      <c r="H9" s="12" t="s">
        <v>21</v>
      </c>
      <c r="I9" s="12" t="s">
        <v>22</v>
      </c>
      <c r="J9" s="12" t="s">
        <v>23</v>
      </c>
      <c r="K9" s="12" t="s">
        <v>24</v>
      </c>
      <c r="L9" s="12" t="s">
        <v>25</v>
      </c>
      <c r="M9" s="12" t="s">
        <v>23</v>
      </c>
      <c r="N9" s="12" t="s">
        <v>26</v>
      </c>
      <c r="O9" s="12" t="s">
        <v>27</v>
      </c>
      <c r="P9" s="12" t="s">
        <v>28</v>
      </c>
      <c r="Q9" s="12" t="s">
        <v>27</v>
      </c>
      <c r="R9" s="12" t="s">
        <v>29</v>
      </c>
      <c r="S9" s="12" t="s">
        <v>30</v>
      </c>
      <c r="T9" s="12" t="s">
        <v>31</v>
      </c>
      <c r="U9" s="12" t="s">
        <v>32</v>
      </c>
      <c r="V9" s="13"/>
      <c r="W9" s="12" t="s">
        <v>33</v>
      </c>
      <c r="X9" s="12" t="s">
        <v>34</v>
      </c>
      <c r="Z9" s="14" t="s">
        <v>35</v>
      </c>
    </row>
    <row r="10" spans="2:27" ht="15" customHeight="1">
      <c r="B10" s="72" t="s">
        <v>36</v>
      </c>
      <c r="C10" s="79">
        <f>VLOOKUP(C9,'Billing Rates'!$A$9:$B$55,2,FALSE)</f>
        <v>275</v>
      </c>
      <c r="D10" s="79">
        <f>VLOOKUP(D9,'Billing Rates'!$A$9:$B$55,2,FALSE)</f>
        <v>245</v>
      </c>
      <c r="E10" s="79">
        <f>VLOOKUP(E9,'Billing Rates'!$A$9:$B$55,2,FALSE)</f>
        <v>225</v>
      </c>
      <c r="F10" s="79">
        <f>VLOOKUP(F9,'Billing Rates'!$A$9:$B$55,2,FALSE)</f>
        <v>225</v>
      </c>
      <c r="G10" s="79">
        <f>VLOOKUP(G9,'Billing Rates'!$A$9:$B$55,2,FALSE)</f>
        <v>210</v>
      </c>
      <c r="H10" s="79">
        <f>I10</f>
        <v>195</v>
      </c>
      <c r="I10" s="79">
        <f>VLOOKUP(I9,'Billing Rates'!$A$9:$B$55,2,FALSE)</f>
        <v>195</v>
      </c>
      <c r="J10" s="79">
        <f>VLOOKUP(J9,'Billing Rates'!$A$9:$B$55,2,FALSE)</f>
        <v>195</v>
      </c>
      <c r="K10" s="79">
        <f>VLOOKUP(K9,'Billing Rates'!$A$9:$B$55,2,FALSE)</f>
        <v>195</v>
      </c>
      <c r="L10" s="79">
        <f>VLOOKUP(L9,'Billing Rates'!$A$9:$B$55,2,FALSE)</f>
        <v>175</v>
      </c>
      <c r="M10" s="79">
        <f>VLOOKUP(M9,'Billing Rates'!$A$9:$B$55,2,FALSE)</f>
        <v>195</v>
      </c>
      <c r="N10" s="79">
        <f>VLOOKUP(N9,'Billing Rates'!$A$9:$B$55,2,FALSE)</f>
        <v>160</v>
      </c>
      <c r="O10" s="79">
        <f>VLOOKUP(O9,'Billing Rates'!$A$9:$B$55,2,FALSE)</f>
        <v>130</v>
      </c>
      <c r="P10" s="79">
        <f>VLOOKUP(P9,'Billing Rates'!$A$9:$B$55,2,FALSE)</f>
        <v>160</v>
      </c>
      <c r="Q10" s="79">
        <f>VLOOKUP(Q9,'Billing Rates'!$A$9:$B$55,2,FALSE)</f>
        <v>130</v>
      </c>
      <c r="R10" s="79">
        <f>VLOOKUP(R9,'Billing Rates'!$A$9:$B$55,2,FALSE)</f>
        <v>115</v>
      </c>
      <c r="S10" s="79">
        <f>VLOOKUP(S9,'Billing Rates'!$A$9:$B$55,2,FALSE)</f>
        <v>95</v>
      </c>
      <c r="T10" s="79">
        <f>VLOOKUP(T9,'Billing Rates'!$A$9:$B$55,2,FALSE)</f>
        <v>95</v>
      </c>
      <c r="U10" s="79">
        <f>VLOOKUP(U9,'Billing Rates'!$A$9:$B$55,2,FALSE)</f>
        <v>95</v>
      </c>
      <c r="V10" s="15"/>
      <c r="W10" s="15"/>
      <c r="X10" s="15"/>
    </row>
    <row r="11" spans="2:27" s="16" customFormat="1" ht="15" customHeight="1">
      <c r="B11" s="74" t="s">
        <v>37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18"/>
      <c r="W11" s="19"/>
      <c r="X11" s="20"/>
      <c r="Y11" s="21"/>
    </row>
    <row r="12" spans="2:27" ht="15.95">
      <c r="B12" s="22" t="s">
        <v>38</v>
      </c>
      <c r="C12" s="83"/>
      <c r="D12" s="83"/>
      <c r="E12" s="83"/>
      <c r="F12" s="83"/>
      <c r="G12" s="83"/>
      <c r="H12" s="83"/>
      <c r="I12" s="83">
        <v>20</v>
      </c>
      <c r="J12" s="83"/>
      <c r="K12" s="83"/>
      <c r="L12" s="83"/>
      <c r="M12" s="83"/>
      <c r="N12" s="83"/>
      <c r="O12" s="83">
        <v>72</v>
      </c>
      <c r="P12" s="83"/>
      <c r="Q12" s="83"/>
      <c r="R12" s="83"/>
      <c r="S12" s="83"/>
      <c r="T12" s="83">
        <v>24</v>
      </c>
      <c r="U12" s="83"/>
      <c r="V12" s="23"/>
      <c r="W12" s="24">
        <f>SUM(C12:V12)</f>
        <v>116</v>
      </c>
      <c r="X12" s="25">
        <f>SUMPRODUCT(C12:V12,$C$10:$V$10)</f>
        <v>15540</v>
      </c>
      <c r="Y12" s="26"/>
    </row>
    <row r="13" spans="2:27" ht="15.95">
      <c r="B13" s="30" t="s">
        <v>39</v>
      </c>
      <c r="C13" s="83"/>
      <c r="D13" s="83">
        <v>10</v>
      </c>
      <c r="E13" s="83"/>
      <c r="F13" s="83"/>
      <c r="G13" s="83"/>
      <c r="H13" s="83"/>
      <c r="I13" s="83">
        <v>10</v>
      </c>
      <c r="J13" s="83"/>
      <c r="K13" s="83"/>
      <c r="L13" s="83"/>
      <c r="M13" s="83"/>
      <c r="N13" s="83"/>
      <c r="O13" s="83">
        <v>10</v>
      </c>
      <c r="P13" s="83"/>
      <c r="Q13" s="83"/>
      <c r="R13" s="83"/>
      <c r="S13" s="83"/>
      <c r="T13" s="83">
        <v>10</v>
      </c>
      <c r="U13" s="83"/>
      <c r="V13" s="23"/>
      <c r="W13" s="24">
        <f t="shared" ref="W13:W16" si="0">SUM(C13:V13)</f>
        <v>40</v>
      </c>
      <c r="X13" s="25">
        <f t="shared" ref="X13:X16" si="1">SUMPRODUCT(C13:V13,$C$10:$V$10)</f>
        <v>6650</v>
      </c>
      <c r="Y13" s="26"/>
    </row>
    <row r="14" spans="2:27" ht="15.95">
      <c r="B14" s="27" t="s">
        <v>40</v>
      </c>
      <c r="C14" s="83"/>
      <c r="D14" s="83"/>
      <c r="E14" s="83"/>
      <c r="F14" s="83"/>
      <c r="G14" s="83"/>
      <c r="H14" s="83"/>
      <c r="I14" s="83">
        <v>24</v>
      </c>
      <c r="J14" s="83"/>
      <c r="K14" s="83"/>
      <c r="L14" s="83"/>
      <c r="M14" s="83"/>
      <c r="N14" s="83"/>
      <c r="O14" s="83">
        <v>35</v>
      </c>
      <c r="P14" s="83"/>
      <c r="Q14" s="83"/>
      <c r="R14" s="83"/>
      <c r="S14" s="83"/>
      <c r="T14" s="83">
        <v>35</v>
      </c>
      <c r="U14" s="83"/>
      <c r="V14" s="31"/>
      <c r="W14" s="32">
        <f t="shared" si="0"/>
        <v>94</v>
      </c>
      <c r="X14" s="25">
        <f t="shared" si="1"/>
        <v>12555</v>
      </c>
      <c r="Y14" s="26"/>
    </row>
    <row r="15" spans="2:27" ht="15.95">
      <c r="B15" s="30" t="s">
        <v>4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23"/>
      <c r="W15" s="24">
        <f t="shared" si="0"/>
        <v>0</v>
      </c>
      <c r="X15" s="25">
        <f t="shared" si="1"/>
        <v>0</v>
      </c>
      <c r="Y15" s="26"/>
    </row>
    <row r="16" spans="2:27" ht="15.95">
      <c r="B16" s="22" t="s">
        <v>4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23"/>
      <c r="W16" s="33">
        <f t="shared" si="0"/>
        <v>0</v>
      </c>
      <c r="X16" s="25">
        <f t="shared" si="1"/>
        <v>0</v>
      </c>
      <c r="Y16" s="26"/>
    </row>
    <row r="17" spans="2:25" ht="15.95">
      <c r="B17" s="22" t="s">
        <v>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23"/>
      <c r="W17" s="33">
        <f t="shared" ref="W17" si="2">SUM(C17:V17)</f>
        <v>0</v>
      </c>
      <c r="X17" s="25">
        <f t="shared" ref="X17" si="3">SUMPRODUCT(C17:V17,$C$10:$V$10)</f>
        <v>0</v>
      </c>
      <c r="Y17" s="26"/>
    </row>
    <row r="18" spans="2:25" ht="15.95">
      <c r="B18" s="30" t="s">
        <v>4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23"/>
      <c r="W18" s="24">
        <f>SUM(C18:V18)</f>
        <v>0</v>
      </c>
      <c r="X18" s="25">
        <f>SUMPRODUCT(C18:V18,$C$10:$V$10)</f>
        <v>0</v>
      </c>
      <c r="Y18" s="26"/>
    </row>
    <row r="19" spans="2:25" ht="15.95">
      <c r="B19" s="30" t="s">
        <v>4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34"/>
      <c r="W19" s="35">
        <f>SUM(C19:V19)</f>
        <v>0</v>
      </c>
      <c r="X19" s="25">
        <f>SUMPRODUCT(C19:V19,$C$10:$V$10)</f>
        <v>0</v>
      </c>
      <c r="Y19" s="26"/>
    </row>
    <row r="20" spans="2:25" ht="5.85" customHeight="1">
      <c r="B20" s="27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31"/>
      <c r="W20" s="32">
        <f>SUM(C20:V20)</f>
        <v>0</v>
      </c>
      <c r="X20" s="25">
        <f>SUMPRODUCT(C20:V20,$C$10:$V$10)</f>
        <v>0</v>
      </c>
      <c r="Y20" s="26"/>
    </row>
    <row r="21" spans="2:25" s="16" customFormat="1" ht="18" thickBot="1">
      <c r="B21" s="73" t="str">
        <f>"Subtotal"&amp;" "&amp;B11</f>
        <v>Subtotal TASK 1: Public Relations EC Blog</v>
      </c>
      <c r="C21" s="84">
        <f t="shared" ref="C21:U21" si="4">SUBTOTAL(9,C11:C20)</f>
        <v>0</v>
      </c>
      <c r="D21" s="84">
        <f t="shared" si="4"/>
        <v>10</v>
      </c>
      <c r="E21" s="84">
        <f t="shared" si="4"/>
        <v>0</v>
      </c>
      <c r="F21" s="85">
        <f t="shared" si="4"/>
        <v>0</v>
      </c>
      <c r="G21" s="84">
        <f t="shared" si="4"/>
        <v>0</v>
      </c>
      <c r="H21" s="84">
        <f t="shared" si="4"/>
        <v>0</v>
      </c>
      <c r="I21" s="84">
        <f t="shared" si="4"/>
        <v>54</v>
      </c>
      <c r="J21" s="84">
        <f t="shared" si="4"/>
        <v>0</v>
      </c>
      <c r="K21" s="84">
        <f t="shared" si="4"/>
        <v>0</v>
      </c>
      <c r="L21" s="84">
        <f t="shared" si="4"/>
        <v>0</v>
      </c>
      <c r="M21" s="84">
        <f t="shared" si="4"/>
        <v>0</v>
      </c>
      <c r="N21" s="84">
        <f t="shared" si="4"/>
        <v>0</v>
      </c>
      <c r="O21" s="84">
        <f t="shared" si="4"/>
        <v>117</v>
      </c>
      <c r="P21" s="84">
        <f t="shared" si="4"/>
        <v>0</v>
      </c>
      <c r="Q21" s="84">
        <f t="shared" si="4"/>
        <v>0</v>
      </c>
      <c r="R21" s="84">
        <f t="shared" si="4"/>
        <v>0</v>
      </c>
      <c r="S21" s="84">
        <f t="shared" si="4"/>
        <v>0</v>
      </c>
      <c r="T21" s="84">
        <f t="shared" si="4"/>
        <v>69</v>
      </c>
      <c r="U21" s="84">
        <f t="shared" si="4"/>
        <v>0</v>
      </c>
      <c r="V21" s="36"/>
      <c r="W21" s="37">
        <f>SUM(C21:V21)</f>
        <v>250</v>
      </c>
      <c r="X21" s="38">
        <f>SUBTOTAL(9,X12:X20)</f>
        <v>34745</v>
      </c>
      <c r="Y21" s="21"/>
    </row>
    <row r="22" spans="2:25" ht="8.1" customHeight="1" thickTop="1">
      <c r="B22" s="39"/>
      <c r="C22" s="86"/>
      <c r="D22" s="86"/>
      <c r="E22" s="86"/>
      <c r="F22" s="87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31"/>
      <c r="W22" s="32"/>
      <c r="X22" s="40"/>
      <c r="Y22" s="26"/>
    </row>
    <row r="23" spans="2:25" s="16" customFormat="1" ht="15.95">
      <c r="B23" s="75" t="s">
        <v>41</v>
      </c>
      <c r="C23" s="84"/>
      <c r="D23" s="84"/>
      <c r="E23" s="84"/>
      <c r="F23" s="85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41"/>
      <c r="W23" s="42"/>
      <c r="X23" s="43"/>
      <c r="Y23" s="21"/>
    </row>
    <row r="24" spans="2:25" ht="15.95">
      <c r="B24" s="22" t="s">
        <v>42</v>
      </c>
      <c r="C24" s="83"/>
      <c r="D24" s="83"/>
      <c r="E24" s="83"/>
      <c r="F24" s="83"/>
      <c r="G24" s="83"/>
      <c r="H24" s="83"/>
      <c r="I24" s="83">
        <v>25</v>
      </c>
      <c r="J24" s="83"/>
      <c r="K24" s="83"/>
      <c r="L24" s="83"/>
      <c r="M24" s="83"/>
      <c r="N24" s="83"/>
      <c r="O24" s="83">
        <v>50</v>
      </c>
      <c r="P24" s="83">
        <v>45</v>
      </c>
      <c r="Q24" s="83"/>
      <c r="R24" s="83"/>
      <c r="S24" s="83"/>
      <c r="T24" s="83">
        <v>90</v>
      </c>
      <c r="U24" s="83"/>
      <c r="V24" s="23"/>
      <c r="W24" s="24">
        <f t="shared" ref="W24:W36" si="5">SUM(C24:V24)</f>
        <v>210</v>
      </c>
      <c r="X24" s="25">
        <f t="shared" ref="X24:X34" si="6">SUMPRODUCT(C24:V24,$C$10:$V$10)</f>
        <v>27125</v>
      </c>
      <c r="Y24" s="26"/>
    </row>
    <row r="25" spans="2:25" ht="15.95">
      <c r="B25" s="2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23"/>
      <c r="W25" s="24">
        <f t="shared" si="5"/>
        <v>0</v>
      </c>
      <c r="X25" s="25">
        <f t="shared" si="6"/>
        <v>0</v>
      </c>
      <c r="Y25" s="26"/>
    </row>
    <row r="26" spans="2:25" ht="15.95">
      <c r="B26" s="27" t="s">
        <v>4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28"/>
      <c r="W26" s="29">
        <f t="shared" si="5"/>
        <v>0</v>
      </c>
      <c r="X26" s="25">
        <f t="shared" si="6"/>
        <v>0</v>
      </c>
      <c r="Y26" s="26"/>
    </row>
    <row r="27" spans="2:25" ht="15.95">
      <c r="B27" s="30" t="s">
        <v>4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23"/>
      <c r="W27" s="24">
        <f t="shared" si="5"/>
        <v>0</v>
      </c>
      <c r="X27" s="25">
        <f t="shared" si="6"/>
        <v>0</v>
      </c>
      <c r="Y27" s="26"/>
    </row>
    <row r="28" spans="2:25" ht="15.95">
      <c r="B28" s="27" t="s">
        <v>4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31"/>
      <c r="W28" s="32">
        <f t="shared" si="5"/>
        <v>0</v>
      </c>
      <c r="X28" s="25">
        <f t="shared" si="6"/>
        <v>0</v>
      </c>
      <c r="Y28" s="26"/>
    </row>
    <row r="29" spans="2:25" ht="15.95">
      <c r="B29" s="30" t="s">
        <v>4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23"/>
      <c r="W29" s="24">
        <f t="shared" si="5"/>
        <v>0</v>
      </c>
      <c r="X29" s="25">
        <f t="shared" si="6"/>
        <v>0</v>
      </c>
      <c r="Y29" s="26"/>
    </row>
    <row r="30" spans="2:25" ht="15.95">
      <c r="B30" s="27" t="s">
        <v>4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31"/>
      <c r="W30" s="32">
        <f t="shared" si="5"/>
        <v>0</v>
      </c>
      <c r="X30" s="25">
        <f t="shared" si="6"/>
        <v>0</v>
      </c>
      <c r="Y30" s="26"/>
    </row>
    <row r="31" spans="2:25" ht="15.95">
      <c r="B31" s="30" t="s">
        <v>4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23"/>
      <c r="W31" s="24">
        <f t="shared" si="5"/>
        <v>0</v>
      </c>
      <c r="X31" s="25">
        <f t="shared" si="6"/>
        <v>0</v>
      </c>
      <c r="Y31" s="26"/>
    </row>
    <row r="32" spans="2:25" ht="15.95">
      <c r="B32" s="27" t="s">
        <v>4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31"/>
      <c r="W32" s="32">
        <f t="shared" si="5"/>
        <v>0</v>
      </c>
      <c r="X32" s="25">
        <f t="shared" si="6"/>
        <v>0</v>
      </c>
      <c r="Y32" s="26"/>
    </row>
    <row r="33" spans="2:25" ht="15.95">
      <c r="B33" s="30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3"/>
      <c r="W33" s="24">
        <f t="shared" si="5"/>
        <v>0</v>
      </c>
      <c r="X33" s="25">
        <f t="shared" si="6"/>
        <v>0</v>
      </c>
      <c r="Y33" s="26"/>
    </row>
    <row r="34" spans="2:25" ht="15.95">
      <c r="B34" s="2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23"/>
      <c r="W34" s="33">
        <f t="shared" si="5"/>
        <v>0</v>
      </c>
      <c r="X34" s="25">
        <f t="shared" si="6"/>
        <v>0</v>
      </c>
      <c r="Y34" s="26"/>
    </row>
    <row r="35" spans="2:25" ht="15.95">
      <c r="B35" s="2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23"/>
      <c r="W35" s="33">
        <f t="shared" si="5"/>
        <v>0</v>
      </c>
      <c r="X35" s="25">
        <f t="shared" ref="X35" si="7">SUMPRODUCT(C35:V35,$C$10:$V$10)</f>
        <v>0</v>
      </c>
      <c r="Y35" s="26"/>
    </row>
    <row r="36" spans="2:25" ht="15.95">
      <c r="B36" s="30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23"/>
      <c r="W36" s="33">
        <f t="shared" si="5"/>
        <v>0</v>
      </c>
      <c r="X36" s="25">
        <f>SUMPRODUCT(C36:V36,$C$10:$V$10)</f>
        <v>0</v>
      </c>
      <c r="Y36" s="26"/>
    </row>
    <row r="37" spans="2:25" ht="15.95">
      <c r="B37" s="30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34"/>
      <c r="W37" s="33">
        <f>SUM(C37:V37)</f>
        <v>0</v>
      </c>
      <c r="X37" s="25">
        <f>SUMPRODUCT(C37:V37,$C$10:$V$10)</f>
        <v>0</v>
      </c>
      <c r="Y37" s="26"/>
    </row>
    <row r="38" spans="2:25" ht="5.85" customHeight="1">
      <c r="B38" s="27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31"/>
      <c r="W38" s="32">
        <f>SUM(C38:V38)</f>
        <v>0</v>
      </c>
      <c r="X38" s="25">
        <f>SUMPRODUCT(C38:V38,$C$10:$V$10)</f>
        <v>0</v>
      </c>
      <c r="Y38" s="26"/>
    </row>
    <row r="39" spans="2:25" s="16" customFormat="1" ht="18" thickBot="1">
      <c r="B39" s="73" t="str">
        <f>"Subtotal"&amp;" "&amp;B23</f>
        <v>Subtotal TASK 2: EC Social Media Support</v>
      </c>
      <c r="C39" s="84">
        <f>SUBTOTAL(9,C23:C38)</f>
        <v>0</v>
      </c>
      <c r="D39" s="84">
        <f t="shared" ref="D39" si="8">SUBTOTAL(9,D23:D38)</f>
        <v>0</v>
      </c>
      <c r="E39" s="84">
        <f t="shared" ref="E39" si="9">SUBTOTAL(9,E23:E38)</f>
        <v>0</v>
      </c>
      <c r="F39" s="85">
        <f>SUBTOTAL(9,F23:F38)</f>
        <v>0</v>
      </c>
      <c r="G39" s="84">
        <f t="shared" ref="G39:H39" si="10">SUBTOTAL(9,G23:G38)</f>
        <v>0</v>
      </c>
      <c r="H39" s="84">
        <f t="shared" si="10"/>
        <v>0</v>
      </c>
      <c r="I39" s="84">
        <f t="shared" ref="I39" si="11">SUBTOTAL(9,I23:I38)</f>
        <v>25</v>
      </c>
      <c r="J39" s="84">
        <f t="shared" ref="J39:L39" si="12">SUBTOTAL(9,J23:J38)</f>
        <v>0</v>
      </c>
      <c r="K39" s="84">
        <f t="shared" si="12"/>
        <v>0</v>
      </c>
      <c r="L39" s="84">
        <f t="shared" si="12"/>
        <v>0</v>
      </c>
      <c r="M39" s="84">
        <f t="shared" ref="M39" si="13">SUBTOTAL(9,M23:M38)</f>
        <v>0</v>
      </c>
      <c r="N39" s="84">
        <f t="shared" ref="N39" si="14">SUBTOTAL(9,N23:N38)</f>
        <v>0</v>
      </c>
      <c r="O39" s="84">
        <f t="shared" ref="O39" si="15">SUBTOTAL(9,O23:O38)</f>
        <v>50</v>
      </c>
      <c r="P39" s="84">
        <f t="shared" ref="P39:U39" si="16">SUBTOTAL(9,P23:P38)</f>
        <v>45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90</v>
      </c>
      <c r="U39" s="84">
        <f t="shared" si="16"/>
        <v>0</v>
      </c>
      <c r="V39" s="36"/>
      <c r="W39" s="37">
        <f>SUM(C39:V39)</f>
        <v>210</v>
      </c>
      <c r="X39" s="38">
        <f>SUBTOTAL(9,X24:X38)</f>
        <v>27125</v>
      </c>
      <c r="Y39" s="21"/>
    </row>
    <row r="40" spans="2:25" ht="8.1" customHeight="1" thickTop="1">
      <c r="B40" s="39"/>
      <c r="C40" s="86"/>
      <c r="D40" s="86"/>
      <c r="E40" s="86"/>
      <c r="F40" s="87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31"/>
      <c r="W40" s="32"/>
      <c r="X40" s="40"/>
      <c r="Y40" s="26"/>
    </row>
    <row r="41" spans="2:25" s="16" customFormat="1" ht="15.95">
      <c r="B41" s="75" t="s">
        <v>43</v>
      </c>
      <c r="C41" s="84"/>
      <c r="D41" s="84"/>
      <c r="E41" s="84"/>
      <c r="F41" s="85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41"/>
      <c r="W41" s="42"/>
      <c r="X41" s="43"/>
      <c r="Y41" s="21"/>
    </row>
    <row r="42" spans="2:25" ht="15.95">
      <c r="B42" s="22" t="s">
        <v>44</v>
      </c>
      <c r="C42" s="83"/>
      <c r="D42" s="83"/>
      <c r="E42" s="83"/>
      <c r="F42" s="83"/>
      <c r="G42" s="83"/>
      <c r="H42" s="83"/>
      <c r="I42" s="83">
        <v>5</v>
      </c>
      <c r="J42" s="83"/>
      <c r="K42" s="83"/>
      <c r="L42" s="83"/>
      <c r="M42" s="83"/>
      <c r="N42" s="83"/>
      <c r="O42" s="83">
        <v>10</v>
      </c>
      <c r="P42" s="83"/>
      <c r="Q42" s="83"/>
      <c r="R42" s="83"/>
      <c r="S42" s="83"/>
      <c r="T42" s="83">
        <v>78</v>
      </c>
      <c r="U42" s="83"/>
      <c r="V42" s="23"/>
      <c r="W42" s="24">
        <f t="shared" ref="W42:W59" si="17">SUM(C42:V42)</f>
        <v>93</v>
      </c>
      <c r="X42" s="25">
        <f t="shared" ref="X42:X52" si="18">SUMPRODUCT(C42:V42,$C$10:$V$10)</f>
        <v>9685</v>
      </c>
      <c r="Y42" s="26"/>
    </row>
    <row r="43" spans="2:25" ht="15.95">
      <c r="B43" s="22" t="s">
        <v>45</v>
      </c>
      <c r="C43" s="83" t="s">
        <v>4</v>
      </c>
      <c r="D43" s="83">
        <v>5</v>
      </c>
      <c r="E43" s="83"/>
      <c r="F43" s="83"/>
      <c r="G43" s="83"/>
      <c r="H43" s="83"/>
      <c r="I43" s="83">
        <v>13</v>
      </c>
      <c r="J43" s="83"/>
      <c r="K43" s="83"/>
      <c r="L43" s="83"/>
      <c r="M43" s="83"/>
      <c r="N43" s="83"/>
      <c r="O43" s="83">
        <v>5</v>
      </c>
      <c r="P43" s="83"/>
      <c r="Q43" s="83"/>
      <c r="R43" s="83"/>
      <c r="S43" s="83"/>
      <c r="T43" s="83">
        <v>5</v>
      </c>
      <c r="U43" s="83"/>
      <c r="V43" s="23"/>
      <c r="W43" s="24">
        <f t="shared" si="17"/>
        <v>28</v>
      </c>
      <c r="X43" s="25">
        <f t="shared" si="18"/>
        <v>4885</v>
      </c>
      <c r="Y43" s="90"/>
    </row>
    <row r="44" spans="2:25" ht="15.95">
      <c r="B44" s="27" t="s">
        <v>46</v>
      </c>
      <c r="C44" s="83"/>
      <c r="D44" s="83"/>
      <c r="E44" s="83"/>
      <c r="F44" s="83"/>
      <c r="G44" s="83"/>
      <c r="H44" s="83"/>
      <c r="I44" s="83">
        <v>12</v>
      </c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>
        <v>36</v>
      </c>
      <c r="U44" s="83"/>
      <c r="V44" s="28"/>
      <c r="W44" s="29">
        <f t="shared" si="17"/>
        <v>48</v>
      </c>
      <c r="X44" s="25">
        <f t="shared" si="18"/>
        <v>5760</v>
      </c>
      <c r="Y44" s="26"/>
    </row>
    <row r="45" spans="2:25" ht="15.95">
      <c r="B45" s="30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23"/>
      <c r="W45" s="24">
        <f t="shared" si="17"/>
        <v>0</v>
      </c>
      <c r="X45" s="25">
        <f t="shared" si="18"/>
        <v>0</v>
      </c>
      <c r="Y45" s="26"/>
    </row>
    <row r="46" spans="2:25" ht="15.95">
      <c r="B46" s="27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31"/>
      <c r="W46" s="32">
        <f t="shared" si="17"/>
        <v>0</v>
      </c>
      <c r="X46" s="25">
        <f t="shared" si="18"/>
        <v>0</v>
      </c>
      <c r="Y46" s="26"/>
    </row>
    <row r="47" spans="2:25" ht="15.95">
      <c r="B47" s="30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23"/>
      <c r="W47" s="24">
        <f t="shared" si="17"/>
        <v>0</v>
      </c>
      <c r="X47" s="25">
        <f t="shared" si="18"/>
        <v>0</v>
      </c>
      <c r="Y47" s="26"/>
    </row>
    <row r="48" spans="2:25" ht="15.95">
      <c r="B48" s="27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31"/>
      <c r="W48" s="32">
        <f t="shared" si="17"/>
        <v>0</v>
      </c>
      <c r="X48" s="25">
        <f t="shared" si="18"/>
        <v>0</v>
      </c>
      <c r="Y48" s="26"/>
    </row>
    <row r="49" spans="2:25" ht="15.95">
      <c r="B49" s="30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23"/>
      <c r="W49" s="24">
        <f t="shared" si="17"/>
        <v>0</v>
      </c>
      <c r="X49" s="25">
        <f t="shared" si="18"/>
        <v>0</v>
      </c>
      <c r="Y49" s="26"/>
    </row>
    <row r="50" spans="2:25" ht="15.95">
      <c r="B50" s="27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31"/>
      <c r="W50" s="32">
        <f t="shared" si="17"/>
        <v>0</v>
      </c>
      <c r="X50" s="25">
        <f t="shared" si="18"/>
        <v>0</v>
      </c>
      <c r="Y50" s="26"/>
    </row>
    <row r="51" spans="2:25" ht="15.95">
      <c r="B51" s="30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23"/>
      <c r="W51" s="24">
        <f t="shared" si="17"/>
        <v>0</v>
      </c>
      <c r="X51" s="25">
        <f t="shared" si="18"/>
        <v>0</v>
      </c>
      <c r="Y51" s="26"/>
    </row>
    <row r="52" spans="2:25" ht="15.95">
      <c r="B52" s="22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23"/>
      <c r="W52" s="33">
        <f t="shared" si="17"/>
        <v>0</v>
      </c>
      <c r="X52" s="25">
        <f t="shared" si="18"/>
        <v>0</v>
      </c>
      <c r="Y52" s="26"/>
    </row>
    <row r="53" spans="2:25" ht="15.95">
      <c r="B53" s="22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23"/>
      <c r="W53" s="33">
        <f t="shared" si="17"/>
        <v>0</v>
      </c>
      <c r="X53" s="25">
        <f t="shared" ref="X53:X55" si="19">SUMPRODUCT(C53:V53,$C$10:$V$10)</f>
        <v>0</v>
      </c>
      <c r="Y53" s="26"/>
    </row>
    <row r="54" spans="2:25" ht="15.95">
      <c r="B54" s="30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23"/>
      <c r="W54" s="33">
        <f t="shared" si="17"/>
        <v>0</v>
      </c>
      <c r="X54" s="25">
        <f t="shared" si="19"/>
        <v>0</v>
      </c>
      <c r="Y54" s="26"/>
    </row>
    <row r="55" spans="2:25" ht="15.95">
      <c r="B55" s="30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23"/>
      <c r="W55" s="33">
        <f t="shared" si="17"/>
        <v>0</v>
      </c>
      <c r="X55" s="25">
        <f t="shared" si="19"/>
        <v>0</v>
      </c>
      <c r="Y55" s="26"/>
    </row>
    <row r="56" spans="2:25" ht="15.95">
      <c r="B56" s="30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23"/>
      <c r="W56" s="24">
        <f>SUM(C56:V56)</f>
        <v>0</v>
      </c>
      <c r="X56" s="25">
        <f t="shared" ref="X56:X61" si="20">SUMPRODUCT(C56:V56,$C$10:$V$10)</f>
        <v>0</v>
      </c>
      <c r="Y56" s="26"/>
    </row>
    <row r="57" spans="2:25" ht="15.95">
      <c r="B57" s="27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34"/>
      <c r="W57" s="33">
        <f t="shared" si="17"/>
        <v>0</v>
      </c>
      <c r="X57" s="25">
        <f t="shared" si="20"/>
        <v>0</v>
      </c>
      <c r="Y57" s="26"/>
    </row>
    <row r="58" spans="2:25" ht="15.95">
      <c r="B58" s="30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34"/>
      <c r="W58" s="33">
        <f t="shared" si="17"/>
        <v>0</v>
      </c>
      <c r="X58" s="25">
        <f t="shared" si="20"/>
        <v>0</v>
      </c>
      <c r="Y58" s="26"/>
    </row>
    <row r="59" spans="2:25" ht="15.95">
      <c r="B59" s="3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34"/>
      <c r="W59" s="33">
        <f t="shared" si="17"/>
        <v>0</v>
      </c>
      <c r="X59" s="25">
        <f t="shared" si="20"/>
        <v>0</v>
      </c>
      <c r="Y59" s="26"/>
    </row>
    <row r="60" spans="2:25" ht="15.95">
      <c r="B60" s="30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34"/>
      <c r="W60" s="35">
        <f>SUM(C60:V60)</f>
        <v>0</v>
      </c>
      <c r="X60" s="25">
        <f t="shared" si="20"/>
        <v>0</v>
      </c>
      <c r="Y60" s="26"/>
    </row>
    <row r="61" spans="2:25" ht="5.85" customHeight="1">
      <c r="B61" s="27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31"/>
      <c r="W61" s="32">
        <f>SUM(C61:V61)</f>
        <v>0</v>
      </c>
      <c r="X61" s="25">
        <f t="shared" si="20"/>
        <v>0</v>
      </c>
      <c r="Y61" s="26"/>
    </row>
    <row r="62" spans="2:25" s="16" customFormat="1" ht="18" thickBot="1">
      <c r="B62" s="73" t="str">
        <f>"Subtotal"&amp;" "&amp;B41</f>
        <v>Subtotal TASK 3: Tracking and presenting metrics on EC social media blog</v>
      </c>
      <c r="C62" s="84">
        <f t="shared" ref="C62:U62" si="21">SUBTOTAL(9,C41:C61)</f>
        <v>0</v>
      </c>
      <c r="D62" s="84">
        <f t="shared" si="21"/>
        <v>5</v>
      </c>
      <c r="E62" s="84">
        <f t="shared" si="21"/>
        <v>0</v>
      </c>
      <c r="F62" s="85">
        <f t="shared" si="21"/>
        <v>0</v>
      </c>
      <c r="G62" s="84">
        <f t="shared" si="21"/>
        <v>0</v>
      </c>
      <c r="H62" s="84">
        <f t="shared" si="21"/>
        <v>0</v>
      </c>
      <c r="I62" s="84">
        <f t="shared" si="21"/>
        <v>30</v>
      </c>
      <c r="J62" s="84">
        <f t="shared" si="21"/>
        <v>0</v>
      </c>
      <c r="K62" s="84">
        <f t="shared" si="21"/>
        <v>0</v>
      </c>
      <c r="L62" s="84">
        <f t="shared" si="21"/>
        <v>0</v>
      </c>
      <c r="M62" s="84">
        <f t="shared" si="21"/>
        <v>0</v>
      </c>
      <c r="N62" s="84">
        <f t="shared" si="21"/>
        <v>0</v>
      </c>
      <c r="O62" s="84">
        <f t="shared" si="21"/>
        <v>15</v>
      </c>
      <c r="P62" s="84">
        <f t="shared" si="21"/>
        <v>0</v>
      </c>
      <c r="Q62" s="84">
        <f t="shared" si="21"/>
        <v>0</v>
      </c>
      <c r="R62" s="84">
        <f t="shared" si="21"/>
        <v>0</v>
      </c>
      <c r="S62" s="84">
        <f t="shared" si="21"/>
        <v>0</v>
      </c>
      <c r="T62" s="84">
        <f t="shared" si="21"/>
        <v>119</v>
      </c>
      <c r="U62" s="84">
        <f t="shared" si="21"/>
        <v>0</v>
      </c>
      <c r="V62" s="36"/>
      <c r="W62" s="37">
        <f>SUM(C62:V62)</f>
        <v>169</v>
      </c>
      <c r="X62" s="38">
        <f>SUBTOTAL(9,X42:X61)</f>
        <v>20330</v>
      </c>
      <c r="Y62" s="21"/>
    </row>
    <row r="63" spans="2:25" ht="8.1" customHeight="1" thickTop="1">
      <c r="B63" s="39"/>
      <c r="C63" s="86"/>
      <c r="D63" s="86"/>
      <c r="E63" s="86"/>
      <c r="F63" s="87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31"/>
      <c r="W63" s="32"/>
      <c r="X63" s="40"/>
      <c r="Y63" s="26"/>
    </row>
    <row r="64" spans="2:25" s="16" customFormat="1" ht="15.95">
      <c r="B64" s="75" t="s">
        <v>47</v>
      </c>
      <c r="C64" s="84"/>
      <c r="D64" s="84"/>
      <c r="E64" s="84"/>
      <c r="F64" s="85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41"/>
      <c r="W64" s="42"/>
      <c r="X64" s="43"/>
      <c r="Y64" s="21"/>
    </row>
    <row r="65" spans="2:25" ht="15.95">
      <c r="B65" s="22" t="s">
        <v>48</v>
      </c>
      <c r="C65" s="83"/>
      <c r="D65" s="83"/>
      <c r="E65" s="83"/>
      <c r="F65" s="83"/>
      <c r="G65" s="83"/>
      <c r="H65" s="83"/>
      <c r="I65" s="83">
        <v>6</v>
      </c>
      <c r="J65" s="83"/>
      <c r="K65" s="83"/>
      <c r="L65" s="83"/>
      <c r="M65" s="83"/>
      <c r="N65" s="83"/>
      <c r="O65" s="83">
        <v>6</v>
      </c>
      <c r="P65" s="83"/>
      <c r="Q65" s="83"/>
      <c r="R65" s="83"/>
      <c r="S65" s="83"/>
      <c r="T65" s="83">
        <v>6</v>
      </c>
      <c r="U65" s="83"/>
      <c r="V65" s="23"/>
      <c r="W65" s="24">
        <f t="shared" ref="W65:W78" si="22">SUM(C65:V65)</f>
        <v>18</v>
      </c>
      <c r="X65" s="25">
        <f t="shared" ref="X65:X75" si="23">SUMPRODUCT(C65:V65,$C$10:$V$10)</f>
        <v>2520</v>
      </c>
      <c r="Y65" s="26"/>
    </row>
    <row r="66" spans="2:25" ht="15.95">
      <c r="B66" s="22" t="s">
        <v>49</v>
      </c>
      <c r="C66" s="83"/>
      <c r="D66" s="83"/>
      <c r="E66" s="83"/>
      <c r="F66" s="83"/>
      <c r="G66" s="83"/>
      <c r="H66" s="83"/>
      <c r="I66" s="83">
        <v>6</v>
      </c>
      <c r="J66" s="83"/>
      <c r="K66" s="83"/>
      <c r="L66" s="83"/>
      <c r="M66" s="83"/>
      <c r="N66" s="83"/>
      <c r="O66" s="83">
        <v>6</v>
      </c>
      <c r="P66" s="83"/>
      <c r="Q66" s="83"/>
      <c r="R66" s="83"/>
      <c r="S66" s="83"/>
      <c r="T66" s="83">
        <v>6</v>
      </c>
      <c r="U66" s="83"/>
      <c r="V66" s="23"/>
      <c r="W66" s="24">
        <f t="shared" si="22"/>
        <v>18</v>
      </c>
      <c r="X66" s="25">
        <f t="shared" si="23"/>
        <v>2520</v>
      </c>
      <c r="Y66" s="26"/>
    </row>
    <row r="67" spans="2:25" ht="15.95">
      <c r="B67" s="27" t="s">
        <v>50</v>
      </c>
      <c r="C67" s="83"/>
      <c r="D67" s="83"/>
      <c r="E67" s="83"/>
      <c r="F67" s="83"/>
      <c r="G67" s="83"/>
      <c r="H67" s="83"/>
      <c r="I67" s="83">
        <v>3</v>
      </c>
      <c r="J67" s="83"/>
      <c r="K67" s="83"/>
      <c r="L67" s="83"/>
      <c r="M67" s="83"/>
      <c r="N67" s="83"/>
      <c r="O67" s="83">
        <v>3</v>
      </c>
      <c r="P67" s="83"/>
      <c r="Q67" s="83"/>
      <c r="R67" s="83"/>
      <c r="S67" s="83"/>
      <c r="T67" s="83">
        <v>3</v>
      </c>
      <c r="U67" s="83"/>
      <c r="V67" s="28"/>
      <c r="W67" s="29">
        <f t="shared" si="22"/>
        <v>9</v>
      </c>
      <c r="X67" s="25">
        <f t="shared" si="23"/>
        <v>1260</v>
      </c>
      <c r="Y67" s="26"/>
    </row>
    <row r="68" spans="2:25" ht="15.95">
      <c r="B68" s="30" t="s">
        <v>51</v>
      </c>
      <c r="C68" s="83"/>
      <c r="D68" s="83">
        <v>10</v>
      </c>
      <c r="E68" s="83"/>
      <c r="F68" s="83"/>
      <c r="G68" s="83"/>
      <c r="H68" s="83"/>
      <c r="I68" s="83">
        <v>20</v>
      </c>
      <c r="J68" s="83"/>
      <c r="K68" s="83"/>
      <c r="L68" s="83"/>
      <c r="M68" s="83"/>
      <c r="N68" s="83"/>
      <c r="O68" s="83">
        <v>30</v>
      </c>
      <c r="P68" s="83"/>
      <c r="Q68" s="83"/>
      <c r="R68" s="83"/>
      <c r="S68" s="83"/>
      <c r="T68" s="83">
        <v>20</v>
      </c>
      <c r="U68" s="83"/>
      <c r="V68" s="23"/>
      <c r="W68" s="24">
        <f t="shared" si="22"/>
        <v>80</v>
      </c>
      <c r="X68" s="25">
        <f t="shared" si="23"/>
        <v>12150</v>
      </c>
      <c r="Y68" s="26"/>
    </row>
    <row r="69" spans="2:25" ht="15.95">
      <c r="B69" s="27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31"/>
      <c r="W69" s="32">
        <f t="shared" si="22"/>
        <v>0</v>
      </c>
      <c r="X69" s="25">
        <f t="shared" si="23"/>
        <v>0</v>
      </c>
      <c r="Y69" s="26"/>
    </row>
    <row r="70" spans="2:25" ht="15.95">
      <c r="B70" s="30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23"/>
      <c r="W70" s="24">
        <f t="shared" si="22"/>
        <v>0</v>
      </c>
      <c r="X70" s="25">
        <f t="shared" si="23"/>
        <v>0</v>
      </c>
      <c r="Y70" s="26"/>
    </row>
    <row r="71" spans="2:25" ht="15.95">
      <c r="B71" s="27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31"/>
      <c r="W71" s="32">
        <f t="shared" si="22"/>
        <v>0</v>
      </c>
      <c r="X71" s="25">
        <f t="shared" si="23"/>
        <v>0</v>
      </c>
      <c r="Y71" s="26"/>
    </row>
    <row r="72" spans="2:25" ht="15.95">
      <c r="B72" s="30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23"/>
      <c r="W72" s="24">
        <f t="shared" si="22"/>
        <v>0</v>
      </c>
      <c r="X72" s="25">
        <f t="shared" si="23"/>
        <v>0</v>
      </c>
      <c r="Y72" s="26"/>
    </row>
    <row r="73" spans="2:25" ht="15.95">
      <c r="B73" s="27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31"/>
      <c r="W73" s="32">
        <f t="shared" si="22"/>
        <v>0</v>
      </c>
      <c r="X73" s="25">
        <f t="shared" si="23"/>
        <v>0</v>
      </c>
      <c r="Y73" s="26"/>
    </row>
    <row r="74" spans="2:25" ht="15.95">
      <c r="B74" s="30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23"/>
      <c r="W74" s="24">
        <f t="shared" si="22"/>
        <v>0</v>
      </c>
      <c r="X74" s="25">
        <f t="shared" si="23"/>
        <v>0</v>
      </c>
      <c r="Y74" s="26"/>
    </row>
    <row r="75" spans="2:25" ht="15.95">
      <c r="B75" s="2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23"/>
      <c r="W75" s="33">
        <f t="shared" si="22"/>
        <v>0</v>
      </c>
      <c r="X75" s="25">
        <f t="shared" si="23"/>
        <v>0</v>
      </c>
      <c r="Y75" s="26"/>
    </row>
    <row r="76" spans="2:25" ht="15.95">
      <c r="B76" s="22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23"/>
      <c r="W76" s="33">
        <f t="shared" si="22"/>
        <v>0</v>
      </c>
      <c r="X76" s="25">
        <f t="shared" ref="X76" si="24">SUMPRODUCT(C76:V76,$C$10:$V$10)</f>
        <v>0</v>
      </c>
      <c r="Y76" s="26"/>
    </row>
    <row r="77" spans="2:25" ht="15.95">
      <c r="B77" s="30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23"/>
      <c r="W77" s="33">
        <f t="shared" si="22"/>
        <v>0</v>
      </c>
      <c r="X77" s="25">
        <f>SUMPRODUCT(C77:V77,$C$10:$V$10)</f>
        <v>0</v>
      </c>
      <c r="Y77" s="26"/>
    </row>
    <row r="78" spans="2:25" ht="15.95">
      <c r="B78" s="30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34"/>
      <c r="W78" s="33">
        <f t="shared" si="22"/>
        <v>0</v>
      </c>
      <c r="X78" s="25">
        <f>SUMPRODUCT(C78:V78,$C$10:$V$10)</f>
        <v>0</v>
      </c>
      <c r="Y78" s="26"/>
    </row>
    <row r="79" spans="2:25" ht="5.85" customHeight="1">
      <c r="B79" s="27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31"/>
      <c r="W79" s="32">
        <f>SUM(C79:V79)</f>
        <v>0</v>
      </c>
      <c r="X79" s="25">
        <f>SUMPRODUCT(C79:V79,$C$10:$V$10)</f>
        <v>0</v>
      </c>
      <c r="Y79" s="26"/>
    </row>
    <row r="80" spans="2:25" s="16" customFormat="1" ht="18" thickBot="1">
      <c r="B80" s="73" t="str">
        <f>"Subtotal"&amp;" "&amp;B64</f>
        <v>Subtotal Phase 4: Provide presentations to EC Public Outreach Workgroup, Task Force and Commission</v>
      </c>
      <c r="C80" s="84">
        <f>SUBTOTAL(9,C64:C79)</f>
        <v>0</v>
      </c>
      <c r="D80" s="84">
        <f t="shared" ref="D80" si="25">SUBTOTAL(9,D64:D79)</f>
        <v>10</v>
      </c>
      <c r="E80" s="84">
        <f t="shared" ref="E80" si="26">SUBTOTAL(9,E64:E79)</f>
        <v>0</v>
      </c>
      <c r="F80" s="85">
        <f>SUBTOTAL(9,F64:F79)</f>
        <v>0</v>
      </c>
      <c r="G80" s="84">
        <f t="shared" ref="G80:H80" si="27">SUBTOTAL(9,G64:G79)</f>
        <v>0</v>
      </c>
      <c r="H80" s="84">
        <f t="shared" si="27"/>
        <v>0</v>
      </c>
      <c r="I80" s="84">
        <f t="shared" ref="I80" si="28">SUBTOTAL(9,I64:I79)</f>
        <v>35</v>
      </c>
      <c r="J80" s="84">
        <f t="shared" ref="J80:L80" si="29">SUBTOTAL(9,J64:J79)</f>
        <v>0</v>
      </c>
      <c r="K80" s="84">
        <f t="shared" si="29"/>
        <v>0</v>
      </c>
      <c r="L80" s="84">
        <f t="shared" si="29"/>
        <v>0</v>
      </c>
      <c r="M80" s="84">
        <f t="shared" ref="M80" si="30">SUBTOTAL(9,M64:M79)</f>
        <v>0</v>
      </c>
      <c r="N80" s="84">
        <f t="shared" ref="N80" si="31">SUBTOTAL(9,N64:N79)</f>
        <v>0</v>
      </c>
      <c r="O80" s="84">
        <f t="shared" ref="O80" si="32">SUBTOTAL(9,O64:O79)</f>
        <v>45</v>
      </c>
      <c r="P80" s="84">
        <f t="shared" ref="P80:U80" si="33">SUBTOTAL(9,P64:P79)</f>
        <v>0</v>
      </c>
      <c r="Q80" s="84">
        <f t="shared" si="33"/>
        <v>0</v>
      </c>
      <c r="R80" s="84">
        <f t="shared" si="33"/>
        <v>0</v>
      </c>
      <c r="S80" s="84">
        <f t="shared" si="33"/>
        <v>0</v>
      </c>
      <c r="T80" s="84">
        <f t="shared" si="33"/>
        <v>35</v>
      </c>
      <c r="U80" s="84">
        <f t="shared" si="33"/>
        <v>0</v>
      </c>
      <c r="V80" s="36"/>
      <c r="W80" s="37">
        <f>SUM(C80:V80)</f>
        <v>125</v>
      </c>
      <c r="X80" s="38">
        <f>SUBTOTAL(9,X65:X79)</f>
        <v>18450</v>
      </c>
      <c r="Y80" s="21"/>
    </row>
    <row r="81" spans="2:25" ht="8.1" customHeight="1" thickTop="1">
      <c r="B81" s="39"/>
      <c r="C81" s="86"/>
      <c r="D81" s="86"/>
      <c r="E81" s="86"/>
      <c r="F81" s="87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31"/>
      <c r="W81" s="32"/>
      <c r="X81" s="40"/>
      <c r="Y81" s="26"/>
    </row>
    <row r="82" spans="2:25" s="16" customFormat="1" ht="15.95" hidden="1">
      <c r="B82" s="75" t="s">
        <v>52</v>
      </c>
      <c r="C82" s="84"/>
      <c r="D82" s="84"/>
      <c r="E82" s="84"/>
      <c r="F82" s="85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41"/>
      <c r="W82" s="42"/>
      <c r="X82" s="43"/>
      <c r="Y82" s="21"/>
    </row>
    <row r="83" spans="2:25" ht="15.95" hidden="1">
      <c r="B83" s="88" t="s">
        <v>53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23"/>
      <c r="W83" s="24">
        <f t="shared" ref="W83:W96" si="34">SUM(C83:V83)</f>
        <v>0</v>
      </c>
      <c r="X83" s="25">
        <f t="shared" ref="X83:X93" si="35">SUMPRODUCT(C83:V83,$C$10:$V$10)</f>
        <v>0</v>
      </c>
      <c r="Y83" s="26"/>
    </row>
    <row r="84" spans="2:25" ht="15.95" hidden="1">
      <c r="B84" s="22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23"/>
      <c r="W84" s="24">
        <f t="shared" si="34"/>
        <v>0</v>
      </c>
      <c r="X84" s="25">
        <f t="shared" si="35"/>
        <v>0</v>
      </c>
      <c r="Y84" s="26"/>
    </row>
    <row r="85" spans="2:25" ht="15.95" hidden="1">
      <c r="B85" s="27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28"/>
      <c r="W85" s="24">
        <f t="shared" si="34"/>
        <v>0</v>
      </c>
      <c r="X85" s="25">
        <f t="shared" si="35"/>
        <v>0</v>
      </c>
      <c r="Y85" s="26"/>
    </row>
    <row r="86" spans="2:25" ht="15.95" hidden="1">
      <c r="B86" s="30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23"/>
      <c r="W86" s="24">
        <f t="shared" si="34"/>
        <v>0</v>
      </c>
      <c r="X86" s="25">
        <f t="shared" si="35"/>
        <v>0</v>
      </c>
      <c r="Y86" s="26"/>
    </row>
    <row r="87" spans="2:25" ht="15.95" hidden="1">
      <c r="B87" s="27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31"/>
      <c r="W87" s="24">
        <f t="shared" si="34"/>
        <v>0</v>
      </c>
      <c r="X87" s="25">
        <f t="shared" si="35"/>
        <v>0</v>
      </c>
      <c r="Y87" s="26"/>
    </row>
    <row r="88" spans="2:25" ht="15.95" hidden="1">
      <c r="B88" s="30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23"/>
      <c r="W88" s="24">
        <f t="shared" si="34"/>
        <v>0</v>
      </c>
      <c r="X88" s="25">
        <f t="shared" si="35"/>
        <v>0</v>
      </c>
      <c r="Y88" s="26"/>
    </row>
    <row r="89" spans="2:25" ht="15.95" hidden="1">
      <c r="B89" s="27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31"/>
      <c r="W89" s="24">
        <f t="shared" si="34"/>
        <v>0</v>
      </c>
      <c r="X89" s="25">
        <f t="shared" si="35"/>
        <v>0</v>
      </c>
      <c r="Y89" s="26"/>
    </row>
    <row r="90" spans="2:25" ht="15.95" hidden="1">
      <c r="B90" s="30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23"/>
      <c r="W90" s="24">
        <f t="shared" si="34"/>
        <v>0</v>
      </c>
      <c r="X90" s="25">
        <f t="shared" si="35"/>
        <v>0</v>
      </c>
      <c r="Y90" s="26"/>
    </row>
    <row r="91" spans="2:25" ht="15.95" hidden="1">
      <c r="B91" s="27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31"/>
      <c r="W91" s="24">
        <f t="shared" si="34"/>
        <v>0</v>
      </c>
      <c r="X91" s="25">
        <f t="shared" si="35"/>
        <v>0</v>
      </c>
      <c r="Y91" s="26"/>
    </row>
    <row r="92" spans="2:25" ht="15.95" hidden="1">
      <c r="B92" s="30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23"/>
      <c r="W92" s="24">
        <f t="shared" si="34"/>
        <v>0</v>
      </c>
      <c r="X92" s="25">
        <f t="shared" si="35"/>
        <v>0</v>
      </c>
      <c r="Y92" s="26"/>
    </row>
    <row r="93" spans="2:25" ht="15.95" hidden="1">
      <c r="B93" s="22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23"/>
      <c r="W93" s="24">
        <f t="shared" si="34"/>
        <v>0</v>
      </c>
      <c r="X93" s="25">
        <f t="shared" si="35"/>
        <v>0</v>
      </c>
      <c r="Y93" s="26"/>
    </row>
    <row r="94" spans="2:25" ht="15.95" hidden="1">
      <c r="B94" s="22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23"/>
      <c r="W94" s="24">
        <f t="shared" si="34"/>
        <v>0</v>
      </c>
      <c r="X94" s="25">
        <f t="shared" ref="X94" si="36">SUMPRODUCT(C94:V94,$C$10:$V$10)</f>
        <v>0</v>
      </c>
      <c r="Y94" s="26"/>
    </row>
    <row r="95" spans="2:25" ht="15.95" hidden="1">
      <c r="B95" s="30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23"/>
      <c r="W95" s="24">
        <f t="shared" si="34"/>
        <v>0</v>
      </c>
      <c r="X95" s="25">
        <f>SUMPRODUCT(C95:V95,$C$10:$V$10)</f>
        <v>0</v>
      </c>
      <c r="Y95" s="26"/>
    </row>
    <row r="96" spans="2:25" ht="15.95" hidden="1">
      <c r="B96" s="30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34"/>
      <c r="W96" s="24">
        <f t="shared" si="34"/>
        <v>0</v>
      </c>
      <c r="X96" s="25">
        <f>SUMPRODUCT(C96:V96,$C$10:$V$10)</f>
        <v>0</v>
      </c>
      <c r="Y96" s="26"/>
    </row>
    <row r="97" spans="2:25" ht="5.85" hidden="1" customHeight="1">
      <c r="B97" s="27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31"/>
      <c r="W97" s="32">
        <f>SUM(C97:V97)</f>
        <v>0</v>
      </c>
      <c r="X97" s="25">
        <f>SUMPRODUCT(C97:V97,$C$10:$V$10)</f>
        <v>0</v>
      </c>
      <c r="Y97" s="26"/>
    </row>
    <row r="98" spans="2:25" s="16" customFormat="1" ht="18" hidden="1" thickBot="1">
      <c r="B98" s="73" t="str">
        <f>"Subtotal"&amp;" "&amp;B82</f>
        <v>Subtotal Phase 5: Manage Assets and Rollout</v>
      </c>
      <c r="C98" s="84">
        <f>SUBTOTAL(9,C82:C97)</f>
        <v>0</v>
      </c>
      <c r="D98" s="84">
        <f t="shared" ref="D98" si="37">SUBTOTAL(9,D82:D97)</f>
        <v>0</v>
      </c>
      <c r="E98" s="84">
        <f t="shared" ref="E98" si="38">SUBTOTAL(9,E82:E97)</f>
        <v>0</v>
      </c>
      <c r="F98" s="85">
        <f>SUBTOTAL(9,F82:F97)</f>
        <v>0</v>
      </c>
      <c r="G98" s="84">
        <f t="shared" ref="G98:H98" si="39">SUBTOTAL(9,G82:G97)</f>
        <v>0</v>
      </c>
      <c r="H98" s="84">
        <f t="shared" si="39"/>
        <v>0</v>
      </c>
      <c r="I98" s="84">
        <f t="shared" ref="I98" si="40">SUBTOTAL(9,I82:I97)</f>
        <v>0</v>
      </c>
      <c r="J98" s="84">
        <f t="shared" ref="J98:L98" si="41">SUBTOTAL(9,J82:J97)</f>
        <v>0</v>
      </c>
      <c r="K98" s="84">
        <f t="shared" si="41"/>
        <v>0</v>
      </c>
      <c r="L98" s="84">
        <f t="shared" si="41"/>
        <v>0</v>
      </c>
      <c r="M98" s="84">
        <f t="shared" ref="M98" si="42">SUBTOTAL(9,M82:M97)</f>
        <v>0</v>
      </c>
      <c r="N98" s="84">
        <f t="shared" ref="N98" si="43">SUBTOTAL(9,N82:N97)</f>
        <v>0</v>
      </c>
      <c r="O98" s="84">
        <f t="shared" ref="O98" si="44">SUBTOTAL(9,O82:O97)</f>
        <v>0</v>
      </c>
      <c r="P98" s="84">
        <f t="shared" ref="P98:U98" si="45">SUBTOTAL(9,P82:P97)</f>
        <v>0</v>
      </c>
      <c r="Q98" s="84">
        <f t="shared" si="45"/>
        <v>0</v>
      </c>
      <c r="R98" s="84">
        <f t="shared" si="45"/>
        <v>0</v>
      </c>
      <c r="S98" s="84">
        <f t="shared" si="45"/>
        <v>0</v>
      </c>
      <c r="T98" s="84">
        <f t="shared" si="45"/>
        <v>0</v>
      </c>
      <c r="U98" s="84">
        <f t="shared" si="45"/>
        <v>0</v>
      </c>
      <c r="V98" s="36"/>
      <c r="W98" s="37">
        <f>SUM(C98:V98)</f>
        <v>0</v>
      </c>
      <c r="X98" s="38">
        <f>SUBTOTAL(9,X83:X97)</f>
        <v>0</v>
      </c>
      <c r="Y98" s="21"/>
    </row>
    <row r="99" spans="2:25" ht="8.1" hidden="1" customHeight="1" thickTop="1">
      <c r="B99" s="39"/>
      <c r="C99" s="86"/>
      <c r="D99" s="86"/>
      <c r="E99" s="86"/>
      <c r="F99" s="87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31"/>
      <c r="W99" s="32"/>
      <c r="X99" s="40"/>
      <c r="Y99" s="26"/>
    </row>
    <row r="100" spans="2:25" s="16" customFormat="1" ht="15.95" hidden="1">
      <c r="B100" s="75" t="s">
        <v>54</v>
      </c>
      <c r="C100" s="84"/>
      <c r="D100" s="84"/>
      <c r="E100" s="84"/>
      <c r="F100" s="85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41"/>
      <c r="W100" s="42"/>
      <c r="X100" s="43"/>
      <c r="Y100" s="21"/>
    </row>
    <row r="101" spans="2:25" ht="15.95" hidden="1">
      <c r="B101" s="22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23"/>
      <c r="W101" s="24">
        <f t="shared" ref="W101:W112" si="46">SUM(C101:V101)</f>
        <v>0</v>
      </c>
      <c r="X101" s="25">
        <f t="shared" ref="X101:X111" si="47">SUMPRODUCT(C101:V101,$C$10:$V$10)</f>
        <v>0</v>
      </c>
      <c r="Y101" s="26"/>
    </row>
    <row r="102" spans="2:25" ht="15.95" hidden="1">
      <c r="B102" s="22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23"/>
      <c r="W102" s="24">
        <f t="shared" si="46"/>
        <v>0</v>
      </c>
      <c r="X102" s="25">
        <f t="shared" si="47"/>
        <v>0</v>
      </c>
      <c r="Y102" s="26"/>
    </row>
    <row r="103" spans="2:25" ht="15.95" hidden="1">
      <c r="B103" s="27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28"/>
      <c r="W103" s="29">
        <f t="shared" si="46"/>
        <v>0</v>
      </c>
      <c r="X103" s="25">
        <f t="shared" si="47"/>
        <v>0</v>
      </c>
      <c r="Y103" s="26"/>
    </row>
    <row r="104" spans="2:25" ht="15.95" hidden="1">
      <c r="B104" s="30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23"/>
      <c r="W104" s="24">
        <f t="shared" si="46"/>
        <v>0</v>
      </c>
      <c r="X104" s="25">
        <f t="shared" si="47"/>
        <v>0</v>
      </c>
      <c r="Y104" s="26"/>
    </row>
    <row r="105" spans="2:25" ht="15.95" hidden="1">
      <c r="B105" s="27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31"/>
      <c r="W105" s="32">
        <f t="shared" si="46"/>
        <v>0</v>
      </c>
      <c r="X105" s="25">
        <f t="shared" si="47"/>
        <v>0</v>
      </c>
      <c r="Y105" s="26"/>
    </row>
    <row r="106" spans="2:25" ht="15.95" hidden="1">
      <c r="B106" s="30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23"/>
      <c r="W106" s="24">
        <f t="shared" si="46"/>
        <v>0</v>
      </c>
      <c r="X106" s="25">
        <f t="shared" si="47"/>
        <v>0</v>
      </c>
      <c r="Y106" s="26"/>
    </row>
    <row r="107" spans="2:25" ht="15.95" hidden="1">
      <c r="B107" s="27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31"/>
      <c r="W107" s="32">
        <f t="shared" si="46"/>
        <v>0</v>
      </c>
      <c r="X107" s="25">
        <f t="shared" si="47"/>
        <v>0</v>
      </c>
      <c r="Y107" s="26"/>
    </row>
    <row r="108" spans="2:25" ht="15.95" hidden="1">
      <c r="B108" s="30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23"/>
      <c r="W108" s="24">
        <f t="shared" si="46"/>
        <v>0</v>
      </c>
      <c r="X108" s="25">
        <f t="shared" si="47"/>
        <v>0</v>
      </c>
      <c r="Y108" s="26"/>
    </row>
    <row r="109" spans="2:25" ht="15.95" hidden="1">
      <c r="B109" s="27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31"/>
      <c r="W109" s="32">
        <f t="shared" si="46"/>
        <v>0</v>
      </c>
      <c r="X109" s="25">
        <f t="shared" si="47"/>
        <v>0</v>
      </c>
      <c r="Y109" s="26"/>
    </row>
    <row r="110" spans="2:25" ht="15.95" hidden="1">
      <c r="B110" s="30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23"/>
      <c r="W110" s="24">
        <f t="shared" si="46"/>
        <v>0</v>
      </c>
      <c r="X110" s="25">
        <f t="shared" si="47"/>
        <v>0</v>
      </c>
      <c r="Y110" s="26"/>
    </row>
    <row r="111" spans="2:25" ht="15.95" hidden="1">
      <c r="B111" s="22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23"/>
      <c r="W111" s="33">
        <f t="shared" si="46"/>
        <v>0</v>
      </c>
      <c r="X111" s="25">
        <f t="shared" si="47"/>
        <v>0</v>
      </c>
      <c r="Y111" s="26"/>
    </row>
    <row r="112" spans="2:25" ht="15.95" hidden="1">
      <c r="B112" s="22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23"/>
      <c r="W112" s="33">
        <f t="shared" si="46"/>
        <v>0</v>
      </c>
      <c r="X112" s="25">
        <f t="shared" ref="X112" si="48">SUMPRODUCT(C112:V112,$C$10:$V$10)</f>
        <v>0</v>
      </c>
      <c r="Y112" s="26"/>
    </row>
    <row r="113" spans="2:25" ht="15.95" hidden="1">
      <c r="B113" s="30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23"/>
      <c r="W113" s="24">
        <f>SUM(C113:V113)</f>
        <v>0</v>
      </c>
      <c r="X113" s="25">
        <f>SUMPRODUCT(C113:V113,$C$10:$V$10)</f>
        <v>0</v>
      </c>
      <c r="Y113" s="26"/>
    </row>
    <row r="114" spans="2:25" ht="15.95" hidden="1">
      <c r="B114" s="30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34"/>
      <c r="W114" s="35">
        <f>SUM(C114:V114)</f>
        <v>0</v>
      </c>
      <c r="X114" s="25">
        <f>SUMPRODUCT(C114:V114,$C$10:$V$10)</f>
        <v>0</v>
      </c>
      <c r="Y114" s="26"/>
    </row>
    <row r="115" spans="2:25" ht="5.85" hidden="1" customHeight="1">
      <c r="B115" s="2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31"/>
      <c r="W115" s="32">
        <f>SUM(C115:V115)</f>
        <v>0</v>
      </c>
      <c r="X115" s="25">
        <f>SUMPRODUCT(C115:V115,$C$10:$V$10)</f>
        <v>0</v>
      </c>
      <c r="Y115" s="26"/>
    </row>
    <row r="116" spans="2:25" s="16" customFormat="1" ht="18" hidden="1" collapsed="1" thickBot="1">
      <c r="B116" s="73" t="str">
        <f>"Subtotal"&amp;" "&amp;B100</f>
        <v>Subtotal OPTION 1: Toolkit Buildout</v>
      </c>
      <c r="C116" s="84">
        <f>SUBTOTAL(9,C100:C115)</f>
        <v>0</v>
      </c>
      <c r="D116" s="84">
        <f t="shared" ref="D116" si="49">SUBTOTAL(9,D100:D115)</f>
        <v>0</v>
      </c>
      <c r="E116" s="84">
        <f t="shared" ref="E116" si="50">SUBTOTAL(9,E100:E115)</f>
        <v>0</v>
      </c>
      <c r="F116" s="85">
        <f>SUBTOTAL(9,F100:F115)</f>
        <v>0</v>
      </c>
      <c r="G116" s="84">
        <f t="shared" ref="G116:H116" si="51">SUBTOTAL(9,G100:G115)</f>
        <v>0</v>
      </c>
      <c r="H116" s="84">
        <f t="shared" si="51"/>
        <v>0</v>
      </c>
      <c r="I116" s="84">
        <f t="shared" ref="I116" si="52">SUBTOTAL(9,I100:I115)</f>
        <v>0</v>
      </c>
      <c r="J116" s="84">
        <f t="shared" ref="J116:L116" si="53">SUBTOTAL(9,J100:J115)</f>
        <v>0</v>
      </c>
      <c r="K116" s="84">
        <f t="shared" si="53"/>
        <v>0</v>
      </c>
      <c r="L116" s="84">
        <f t="shared" si="53"/>
        <v>0</v>
      </c>
      <c r="M116" s="84">
        <f t="shared" ref="M116" si="54">SUBTOTAL(9,M100:M115)</f>
        <v>0</v>
      </c>
      <c r="N116" s="84">
        <f t="shared" ref="N116" si="55">SUBTOTAL(9,N100:N115)</f>
        <v>0</v>
      </c>
      <c r="O116" s="84">
        <f t="shared" ref="O116" si="56">SUBTOTAL(9,O100:O115)</f>
        <v>0</v>
      </c>
      <c r="P116" s="84">
        <f t="shared" ref="P116:U116" si="57">SUBTOTAL(9,P100:P115)</f>
        <v>0</v>
      </c>
      <c r="Q116" s="84">
        <f t="shared" si="57"/>
        <v>0</v>
      </c>
      <c r="R116" s="84">
        <f t="shared" si="57"/>
        <v>0</v>
      </c>
      <c r="S116" s="84">
        <f t="shared" si="57"/>
        <v>0</v>
      </c>
      <c r="T116" s="84">
        <f t="shared" si="57"/>
        <v>0</v>
      </c>
      <c r="U116" s="84">
        <f t="shared" si="57"/>
        <v>0</v>
      </c>
      <c r="V116" s="36"/>
      <c r="W116" s="37">
        <f>SUM(C116:V116)</f>
        <v>0</v>
      </c>
      <c r="X116" s="38">
        <f>SUBTOTAL(9,X101:X115)</f>
        <v>0</v>
      </c>
      <c r="Y116" s="21"/>
    </row>
    <row r="117" spans="2:25" ht="8.1" hidden="1" customHeight="1" thickTop="1">
      <c r="B117" s="39"/>
      <c r="C117" s="86"/>
      <c r="D117" s="86"/>
      <c r="E117" s="86"/>
      <c r="F117" s="87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31"/>
      <c r="W117" s="32"/>
      <c r="X117" s="40"/>
      <c r="Y117" s="26"/>
    </row>
    <row r="118" spans="2:25" s="16" customFormat="1" ht="15.95" hidden="1">
      <c r="B118" s="75"/>
      <c r="C118" s="84"/>
      <c r="D118" s="84"/>
      <c r="E118" s="84"/>
      <c r="F118" s="85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41"/>
      <c r="W118" s="42"/>
      <c r="X118" s="43"/>
      <c r="Y118" s="21"/>
    </row>
    <row r="119" spans="2:25" ht="15.95" hidden="1">
      <c r="B119" s="22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23"/>
      <c r="W119" s="24">
        <f t="shared" ref="W119:W133" si="58">SUM(C119:V119)</f>
        <v>0</v>
      </c>
      <c r="X119" s="25">
        <f t="shared" ref="X119:X129" si="59">SUMPRODUCT(C119:V119,$C$10:$V$10)</f>
        <v>0</v>
      </c>
      <c r="Y119" s="26"/>
    </row>
    <row r="120" spans="2:25" ht="15.95" hidden="1">
      <c r="B120" s="22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23"/>
      <c r="W120" s="24">
        <f t="shared" si="58"/>
        <v>0</v>
      </c>
      <c r="X120" s="25">
        <f t="shared" si="59"/>
        <v>0</v>
      </c>
      <c r="Y120" s="26"/>
    </row>
    <row r="121" spans="2:25" ht="15.95" hidden="1">
      <c r="B121" s="2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28"/>
      <c r="W121" s="29">
        <f t="shared" si="58"/>
        <v>0</v>
      </c>
      <c r="X121" s="25">
        <f t="shared" si="59"/>
        <v>0</v>
      </c>
      <c r="Y121" s="26"/>
    </row>
    <row r="122" spans="2:25" ht="15.95" hidden="1">
      <c r="B122" s="30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23"/>
      <c r="W122" s="24">
        <f t="shared" si="58"/>
        <v>0</v>
      </c>
      <c r="X122" s="25">
        <f t="shared" si="59"/>
        <v>0</v>
      </c>
      <c r="Y122" s="26"/>
    </row>
    <row r="123" spans="2:25" ht="15.95" hidden="1">
      <c r="B123" s="2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31"/>
      <c r="W123" s="32">
        <f t="shared" si="58"/>
        <v>0</v>
      </c>
      <c r="X123" s="25">
        <f t="shared" si="59"/>
        <v>0</v>
      </c>
      <c r="Y123" s="26"/>
    </row>
    <row r="124" spans="2:25" ht="15.95" hidden="1">
      <c r="B124" s="30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23"/>
      <c r="W124" s="24">
        <f t="shared" si="58"/>
        <v>0</v>
      </c>
      <c r="X124" s="25">
        <f t="shared" si="59"/>
        <v>0</v>
      </c>
      <c r="Y124" s="26"/>
    </row>
    <row r="125" spans="2:25" ht="15.95" hidden="1">
      <c r="B125" s="2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31"/>
      <c r="W125" s="32">
        <f t="shared" si="58"/>
        <v>0</v>
      </c>
      <c r="X125" s="25">
        <f t="shared" si="59"/>
        <v>0</v>
      </c>
      <c r="Y125" s="26"/>
    </row>
    <row r="126" spans="2:25" ht="15.95" hidden="1">
      <c r="B126" s="30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23"/>
      <c r="W126" s="24">
        <f t="shared" si="58"/>
        <v>0</v>
      </c>
      <c r="X126" s="25">
        <f t="shared" si="59"/>
        <v>0</v>
      </c>
      <c r="Y126" s="26"/>
    </row>
    <row r="127" spans="2:25" ht="15.95" hidden="1">
      <c r="B127" s="2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31"/>
      <c r="W127" s="24">
        <f t="shared" si="58"/>
        <v>0</v>
      </c>
      <c r="X127" s="25">
        <f t="shared" si="59"/>
        <v>0</v>
      </c>
      <c r="Y127" s="26"/>
    </row>
    <row r="128" spans="2:25" ht="15.95" hidden="1">
      <c r="B128" s="30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23"/>
      <c r="W128" s="24">
        <f t="shared" si="58"/>
        <v>0</v>
      </c>
      <c r="X128" s="25">
        <f t="shared" si="59"/>
        <v>0</v>
      </c>
      <c r="Y128" s="26"/>
    </row>
    <row r="129" spans="2:26" ht="15.95" hidden="1">
      <c r="B129" s="22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23"/>
      <c r="W129" s="24">
        <f t="shared" si="58"/>
        <v>0</v>
      </c>
      <c r="X129" s="25">
        <f t="shared" si="59"/>
        <v>0</v>
      </c>
      <c r="Y129" s="26"/>
    </row>
    <row r="130" spans="2:26" ht="15.95" hidden="1">
      <c r="B130" s="22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23"/>
      <c r="W130" s="24">
        <f t="shared" si="58"/>
        <v>0</v>
      </c>
      <c r="X130" s="25">
        <f t="shared" ref="X130" si="60">SUMPRODUCT(C130:V130,$C$10:$V$10)</f>
        <v>0</v>
      </c>
      <c r="Y130" s="26"/>
    </row>
    <row r="131" spans="2:26" ht="15.95" hidden="1">
      <c r="B131" s="30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23"/>
      <c r="W131" s="24">
        <f t="shared" si="58"/>
        <v>0</v>
      </c>
      <c r="X131" s="25">
        <f>SUMPRODUCT(C131:V131,$C$10:$V$10)</f>
        <v>0</v>
      </c>
      <c r="Y131" s="26"/>
    </row>
    <row r="132" spans="2:26" ht="15.95" hidden="1">
      <c r="B132" s="30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34"/>
      <c r="W132" s="24">
        <f t="shared" si="58"/>
        <v>0</v>
      </c>
      <c r="X132" s="25">
        <f>SUMPRODUCT(C132:V132,$C$10:$V$10)</f>
        <v>0</v>
      </c>
      <c r="Y132" s="26"/>
    </row>
    <row r="133" spans="2:26" ht="5.85" customHeight="1">
      <c r="B133" s="2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31"/>
      <c r="W133" s="24">
        <f t="shared" si="58"/>
        <v>0</v>
      </c>
      <c r="X133" s="25">
        <f>SUMPRODUCT(C133:V133,$C$10:$V$10)</f>
        <v>0</v>
      </c>
      <c r="Y133" s="26"/>
    </row>
    <row r="134" spans="2:26" s="16" customFormat="1" ht="18" thickBot="1">
      <c r="B134" s="73" t="str">
        <f>"Subtotal"&amp;" "&amp;B118</f>
        <v xml:space="preserve">Subtotal </v>
      </c>
      <c r="C134" s="80">
        <f>SUBTOTAL(9,C118:C133)</f>
        <v>0</v>
      </c>
      <c r="D134" s="80">
        <f t="shared" ref="D134" si="61">SUBTOTAL(9,D118:D133)</f>
        <v>0</v>
      </c>
      <c r="E134" s="80">
        <f t="shared" ref="E134" si="62">SUBTOTAL(9,E118:E133)</f>
        <v>0</v>
      </c>
      <c r="F134" s="81">
        <f>SUBTOTAL(9,F118:F133)</f>
        <v>0</v>
      </c>
      <c r="G134" s="80">
        <f t="shared" ref="G134:H134" si="63">SUBTOTAL(9,G118:G133)</f>
        <v>0</v>
      </c>
      <c r="H134" s="80">
        <f t="shared" si="63"/>
        <v>0</v>
      </c>
      <c r="I134" s="80">
        <f t="shared" ref="I134" si="64">SUBTOTAL(9,I118:I133)</f>
        <v>0</v>
      </c>
      <c r="J134" s="80">
        <f>SUBTOTAL(9,J118:J133)</f>
        <v>0</v>
      </c>
      <c r="K134" s="80">
        <f t="shared" ref="K134:L134" si="65">SUBTOTAL(9,K118:K133)</f>
        <v>0</v>
      </c>
      <c r="L134" s="80">
        <f t="shared" si="65"/>
        <v>0</v>
      </c>
      <c r="M134" s="80">
        <f t="shared" ref="M134" si="66">SUBTOTAL(9,M118:M133)</f>
        <v>0</v>
      </c>
      <c r="N134" s="80">
        <f t="shared" ref="N134" si="67">SUBTOTAL(9,N118:N133)</f>
        <v>0</v>
      </c>
      <c r="O134" s="80">
        <f t="shared" ref="O134" si="68">SUBTOTAL(9,O118:O133)</f>
        <v>0</v>
      </c>
      <c r="P134" s="80">
        <f t="shared" ref="P134:U134" si="69">SUBTOTAL(9,P118:P133)</f>
        <v>0</v>
      </c>
      <c r="Q134" s="80">
        <f t="shared" si="69"/>
        <v>0</v>
      </c>
      <c r="R134" s="80">
        <f t="shared" si="69"/>
        <v>0</v>
      </c>
      <c r="S134" s="80">
        <f t="shared" si="69"/>
        <v>0</v>
      </c>
      <c r="T134" s="80">
        <f t="shared" si="69"/>
        <v>0</v>
      </c>
      <c r="U134" s="80">
        <f t="shared" si="69"/>
        <v>0</v>
      </c>
      <c r="V134" s="44"/>
      <c r="W134" s="45">
        <f>SUM(C134:V134)</f>
        <v>0</v>
      </c>
      <c r="X134" s="46">
        <f>SUBTOTAL(9,X119:X133)</f>
        <v>0</v>
      </c>
      <c r="Y134" s="21"/>
    </row>
    <row r="135" spans="2:26" s="16" customFormat="1" ht="17.100000000000001" hidden="1" outlineLevel="1" thickTop="1">
      <c r="B135" s="21"/>
      <c r="C135" s="47"/>
      <c r="D135" s="47"/>
      <c r="E135" s="47"/>
      <c r="F135" s="78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8"/>
      <c r="W135" s="49"/>
      <c r="X135" s="50"/>
      <c r="Y135" s="21"/>
    </row>
    <row r="136" spans="2:26" s="16" customFormat="1" ht="18" collapsed="1" thickTop="1" thickBot="1">
      <c r="B136" s="51" t="s">
        <v>55</v>
      </c>
      <c r="C136" s="52">
        <f t="shared" ref="C136:U136" si="70">SUM(C21,C39,C62,C80,C98,C116,C134)</f>
        <v>0</v>
      </c>
      <c r="D136" s="52">
        <f t="shared" si="70"/>
        <v>25</v>
      </c>
      <c r="E136" s="52">
        <f t="shared" si="70"/>
        <v>0</v>
      </c>
      <c r="F136" s="52">
        <f t="shared" si="70"/>
        <v>0</v>
      </c>
      <c r="G136" s="52">
        <f t="shared" si="70"/>
        <v>0</v>
      </c>
      <c r="H136" s="52">
        <f t="shared" si="70"/>
        <v>0</v>
      </c>
      <c r="I136" s="52">
        <f t="shared" si="70"/>
        <v>144</v>
      </c>
      <c r="J136" s="52">
        <f t="shared" si="70"/>
        <v>0</v>
      </c>
      <c r="K136" s="52">
        <f t="shared" si="70"/>
        <v>0</v>
      </c>
      <c r="L136" s="52">
        <f t="shared" si="70"/>
        <v>0</v>
      </c>
      <c r="M136" s="52">
        <f t="shared" si="70"/>
        <v>0</v>
      </c>
      <c r="N136" s="52">
        <f t="shared" si="70"/>
        <v>0</v>
      </c>
      <c r="O136" s="52">
        <f t="shared" si="70"/>
        <v>227</v>
      </c>
      <c r="P136" s="52">
        <f t="shared" si="70"/>
        <v>45</v>
      </c>
      <c r="Q136" s="52">
        <f t="shared" si="70"/>
        <v>0</v>
      </c>
      <c r="R136" s="52">
        <f t="shared" si="70"/>
        <v>0</v>
      </c>
      <c r="S136" s="52">
        <f t="shared" si="70"/>
        <v>0</v>
      </c>
      <c r="T136" s="52">
        <f t="shared" si="70"/>
        <v>313</v>
      </c>
      <c r="U136" s="52">
        <f t="shared" si="70"/>
        <v>0</v>
      </c>
      <c r="V136" s="44"/>
      <c r="W136" s="53">
        <f>SUM(C136:V136)</f>
        <v>754</v>
      </c>
      <c r="X136" s="54">
        <f>SUM(X21,X39,X62,X80,X98,X116,X134)</f>
        <v>100650</v>
      </c>
      <c r="Y136" s="21"/>
    </row>
    <row r="137" spans="2:26" s="16" customFormat="1" ht="17.100000000000001" thickTop="1">
      <c r="B137" s="21" t="s">
        <v>56</v>
      </c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48"/>
      <c r="W137" s="56"/>
      <c r="X137" s="57">
        <f>SUM(C137:V137)</f>
        <v>0</v>
      </c>
      <c r="Y137" s="21"/>
    </row>
    <row r="138" spans="2:26" s="16" customFormat="1" ht="17.100000000000001" thickBot="1">
      <c r="B138" s="21" t="s">
        <v>57</v>
      </c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48"/>
      <c r="W138" s="56"/>
      <c r="X138" s="58">
        <f>X136+X137</f>
        <v>100650</v>
      </c>
      <c r="Y138" s="21"/>
    </row>
    <row r="139" spans="2:26" ht="17.100000000000001" thickTop="1">
      <c r="B139" s="26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26"/>
      <c r="W139" s="26"/>
      <c r="X139" s="60"/>
      <c r="Y139" s="26"/>
    </row>
    <row r="140" spans="2:26" s="16" customFormat="1" ht="15.95">
      <c r="B140" s="21" t="s">
        <v>58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21"/>
      <c r="W140" s="21"/>
      <c r="X140" s="57"/>
      <c r="Y140" s="21"/>
      <c r="Z140" s="21"/>
    </row>
    <row r="141" spans="2:26" ht="15.95">
      <c r="B141" s="61" t="s">
        <v>59</v>
      </c>
      <c r="C141" s="59" t="s">
        <v>4</v>
      </c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26"/>
      <c r="W141" s="26"/>
      <c r="X141" s="62">
        <v>0</v>
      </c>
      <c r="Y141" s="26" t="s">
        <v>4</v>
      </c>
      <c r="Z141" s="26"/>
    </row>
    <row r="142" spans="2:26" ht="15.95">
      <c r="B142" s="61" t="s">
        <v>60</v>
      </c>
      <c r="C142" s="59" t="s">
        <v>4</v>
      </c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26"/>
      <c r="W142" s="26"/>
      <c r="X142" s="62">
        <v>0</v>
      </c>
      <c r="Y142" s="26" t="s">
        <v>4</v>
      </c>
      <c r="Z142" s="26"/>
    </row>
    <row r="143" spans="2:26" ht="15.95">
      <c r="B143" s="61" t="s">
        <v>61</v>
      </c>
      <c r="C143" s="59" t="s">
        <v>4</v>
      </c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26"/>
      <c r="W143" s="26"/>
      <c r="X143" s="62">
        <v>0</v>
      </c>
      <c r="Y143" s="26" t="s">
        <v>4</v>
      </c>
      <c r="Z143" s="26"/>
    </row>
    <row r="144" spans="2:26" ht="15.95">
      <c r="B144" s="61" t="s">
        <v>62</v>
      </c>
      <c r="C144" s="59" t="s">
        <v>4</v>
      </c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26"/>
      <c r="W144" s="26"/>
      <c r="Y144" s="26"/>
      <c r="Z144" s="26"/>
    </row>
    <row r="145" spans="1:26" ht="15.95">
      <c r="B145" s="61" t="s">
        <v>63</v>
      </c>
      <c r="C145" s="59" t="s">
        <v>4</v>
      </c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26"/>
      <c r="W145" s="26"/>
      <c r="X145" s="62">
        <v>18000</v>
      </c>
      <c r="Y145" s="26"/>
      <c r="Z145" s="26"/>
    </row>
    <row r="146" spans="1:26" ht="15.95">
      <c r="B146" s="61" t="s">
        <v>64</v>
      </c>
      <c r="C146" s="59" t="s">
        <v>65</v>
      </c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26"/>
      <c r="W146" s="26"/>
      <c r="X146" s="62"/>
      <c r="Y146" s="26"/>
      <c r="Z146" s="26"/>
    </row>
    <row r="147" spans="1:26" s="16" customFormat="1" ht="15.95">
      <c r="B147" s="21" t="s">
        <v>66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21"/>
      <c r="W147" s="21"/>
      <c r="X147" s="63">
        <f>SUM(X141:X146)</f>
        <v>18000</v>
      </c>
      <c r="Y147" s="21"/>
      <c r="Z147" s="21"/>
    </row>
    <row r="148" spans="1:26" ht="15.95">
      <c r="A148" s="64">
        <v>0.2</v>
      </c>
      <c r="B148" s="26" t="str">
        <f>"Markup"&amp;" ("&amp;A148*100&amp;"%)"</f>
        <v>Markup (20%)</v>
      </c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26"/>
      <c r="W148" s="26"/>
      <c r="X148" s="65">
        <f>X147*$A$148</f>
        <v>3600</v>
      </c>
      <c r="Y148" s="26"/>
      <c r="Z148" s="26"/>
    </row>
    <row r="149" spans="1:26" s="16" customFormat="1" ht="15.95">
      <c r="B149" s="21" t="s">
        <v>67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21"/>
      <c r="W149" s="21"/>
      <c r="X149" s="63">
        <f>SUM(X147:X148)</f>
        <v>21600</v>
      </c>
      <c r="Y149" s="21"/>
      <c r="Z149" s="21"/>
    </row>
    <row r="150" spans="1:26" s="16" customFormat="1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X150" s="66"/>
    </row>
    <row r="151" spans="1:26" s="67" customFormat="1" ht="20.100000000000001" thickBot="1">
      <c r="B151" s="67" t="s">
        <v>68</v>
      </c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X151" s="69">
        <f>X138+X149</f>
        <v>122250</v>
      </c>
    </row>
    <row r="152" spans="1:26" ht="15.95" thickTop="1"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</row>
    <row r="153" spans="1:26"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</row>
    <row r="154" spans="1:26" s="26" customFormat="1" ht="15.95">
      <c r="B154" s="71" t="s">
        <v>69</v>
      </c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</row>
    <row r="155" spans="1:26" s="26" customFormat="1" ht="15.95"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</row>
    <row r="156" spans="1:26" s="26" customFormat="1" ht="15.95"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</row>
    <row r="157" spans="1:26" s="26" customFormat="1" ht="15.95"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</row>
    <row r="158" spans="1:26" s="26" customFormat="1" ht="15.95"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26" t="s">
        <v>70</v>
      </c>
      <c r="T158" s="26" t="s">
        <v>71</v>
      </c>
      <c r="W158" s="26" t="s">
        <v>72</v>
      </c>
    </row>
    <row r="159" spans="1:26" s="26" customFormat="1" ht="15.95"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 t="s">
        <v>73</v>
      </c>
      <c r="P159" s="91">
        <f>X138</f>
        <v>100650</v>
      </c>
      <c r="Q159" s="59"/>
      <c r="R159" s="59"/>
      <c r="S159" s="59"/>
      <c r="T159" s="91">
        <f>X149</f>
        <v>21600</v>
      </c>
      <c r="U159" s="59"/>
      <c r="W159" s="92">
        <f>P159+T159</f>
        <v>122250</v>
      </c>
    </row>
    <row r="160" spans="1:26" s="26" customFormat="1" ht="15.95"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 t="s">
        <v>74</v>
      </c>
      <c r="P160" s="91">
        <f>+P159*1.05</f>
        <v>105682.5</v>
      </c>
      <c r="Q160" s="59"/>
      <c r="R160" s="59"/>
      <c r="S160" s="59"/>
      <c r="T160" s="91">
        <f>+T159*1.05</f>
        <v>22680</v>
      </c>
      <c r="U160" s="59"/>
      <c r="W160" s="92">
        <f t="shared" ref="W160" si="71">P160+T160</f>
        <v>128362.5</v>
      </c>
    </row>
    <row r="161" spans="3:23" s="26" customFormat="1" ht="15.95"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91"/>
      <c r="Q161" s="59"/>
      <c r="R161" s="59"/>
      <c r="S161" s="59"/>
      <c r="T161" s="91"/>
      <c r="U161" s="59"/>
      <c r="W161" s="92"/>
    </row>
    <row r="162" spans="3:23" s="26" customFormat="1" ht="15.95"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94" t="s">
        <v>75</v>
      </c>
      <c r="P162" s="59"/>
      <c r="Q162" s="59"/>
      <c r="R162" s="59"/>
      <c r="S162" s="59"/>
      <c r="T162" s="59"/>
      <c r="U162" s="59"/>
      <c r="W162" s="93">
        <f>SUM(W159:W161)</f>
        <v>250612.5</v>
      </c>
    </row>
    <row r="163" spans="3:23"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</row>
    <row r="164" spans="3:23"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</row>
    <row r="165" spans="3:23"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</row>
    <row r="166" spans="3:23"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</row>
    <row r="167" spans="3:23"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</row>
    <row r="168" spans="3:23"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</row>
    <row r="169" spans="3:23"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</row>
    <row r="170" spans="3:23"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</row>
    <row r="171" spans="3:23"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</row>
    <row r="172" spans="3:23"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</row>
    <row r="173" spans="3:23"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</row>
    <row r="174" spans="3:23"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</row>
    <row r="175" spans="3:23"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</row>
    <row r="176" spans="3:23"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</row>
    <row r="177" spans="3:21"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</row>
    <row r="178" spans="3:21"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</row>
    <row r="179" spans="3:21"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</row>
    <row r="180" spans="3:21"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</row>
    <row r="181" spans="3:21"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</row>
    <row r="182" spans="3:21"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</row>
    <row r="183" spans="3:21"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</row>
    <row r="184" spans="3:21"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</row>
    <row r="185" spans="3:21"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</row>
    <row r="186" spans="3:21"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</row>
    <row r="187" spans="3:21"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</row>
    <row r="188" spans="3:21"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</row>
    <row r="189" spans="3:21"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</row>
    <row r="190" spans="3:21"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</row>
    <row r="191" spans="3:21"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</row>
    <row r="192" spans="3:21"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</row>
    <row r="193" spans="3:21"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</row>
    <row r="194" spans="3:21"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</row>
    <row r="195" spans="3:21"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</row>
    <row r="196" spans="3:21"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</row>
    <row r="197" spans="3:21"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</row>
    <row r="198" spans="3:21"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</row>
    <row r="199" spans="3:21"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</row>
    <row r="200" spans="3:21"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</row>
    <row r="201" spans="3:21"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</row>
    <row r="202" spans="3:21"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</row>
    <row r="203" spans="3:21"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</row>
    <row r="204" spans="3:21"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</row>
    <row r="205" spans="3:21"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</row>
    <row r="206" spans="3:21"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</row>
    <row r="207" spans="3:21"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</row>
    <row r="208" spans="3:21"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</row>
    <row r="209" spans="3:21"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</row>
    <row r="210" spans="3:21"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</row>
    <row r="211" spans="3:21"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</row>
    <row r="212" spans="3:21"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</row>
    <row r="213" spans="3:21"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</row>
    <row r="214" spans="3:21"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</row>
    <row r="215" spans="3:21"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</row>
    <row r="216" spans="3:21"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</row>
    <row r="217" spans="3:21"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</row>
    <row r="218" spans="3:21"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</row>
    <row r="219" spans="3:21"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</row>
    <row r="220" spans="3:21"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</row>
    <row r="221" spans="3:21"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</row>
    <row r="222" spans="3:21"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</row>
    <row r="223" spans="3:21"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</row>
    <row r="224" spans="3:21"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</row>
    <row r="225" spans="3:21"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</row>
    <row r="226" spans="3:21"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</row>
    <row r="227" spans="3:21"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</row>
    <row r="228" spans="3:21"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</row>
    <row r="229" spans="3:21"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</row>
    <row r="230" spans="3:21"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</row>
    <row r="231" spans="3:21"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</row>
    <row r="232" spans="3:21"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</row>
    <row r="233" spans="3:21"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</row>
    <row r="234" spans="3:21"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</row>
    <row r="235" spans="3:21"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</row>
    <row r="236" spans="3:21"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</row>
    <row r="237" spans="3:21"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</row>
    <row r="238" spans="3:21"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</row>
    <row r="239" spans="3:21"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</row>
    <row r="240" spans="3:21"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</row>
    <row r="241" spans="3:21"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</row>
    <row r="242" spans="3:21"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</row>
    <row r="243" spans="3:21"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</row>
    <row r="244" spans="3:21"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</row>
    <row r="245" spans="3:21"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</row>
    <row r="246" spans="3:21"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</row>
    <row r="247" spans="3:21"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</row>
    <row r="248" spans="3:21"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</row>
    <row r="249" spans="3:21"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</row>
    <row r="250" spans="3:21"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</row>
    <row r="251" spans="3:21"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</row>
    <row r="252" spans="3:21"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</row>
    <row r="253" spans="3:21"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</row>
    <row r="254" spans="3:21"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</row>
    <row r="255" spans="3:21"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</row>
    <row r="256" spans="3:21"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</row>
    <row r="257" spans="3:21"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</row>
    <row r="258" spans="3:21"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</row>
    <row r="259" spans="3:21"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</row>
    <row r="260" spans="3:21"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</row>
    <row r="261" spans="3:21"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</row>
    <row r="262" spans="3:21"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</row>
    <row r="263" spans="3:21"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</row>
    <row r="264" spans="3:21"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</row>
    <row r="265" spans="3:21"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</row>
    <row r="266" spans="3:21"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</row>
    <row r="267" spans="3:21"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</row>
    <row r="268" spans="3:21"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</row>
    <row r="269" spans="3:21"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</row>
    <row r="270" spans="3:21"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</row>
    <row r="271" spans="3:21"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</row>
    <row r="272" spans="3:21"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</row>
    <row r="273" spans="3:21"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</row>
    <row r="274" spans="3:21"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</row>
    <row r="275" spans="3:21"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</row>
    <row r="276" spans="3:21"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</row>
    <row r="277" spans="3:21"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</row>
    <row r="278" spans="3:21"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</row>
    <row r="279" spans="3:21"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</row>
    <row r="280" spans="3:21"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</row>
    <row r="281" spans="3:21"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</row>
    <row r="282" spans="3:21"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</row>
    <row r="283" spans="3:21"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</row>
    <row r="284" spans="3:21"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</row>
    <row r="285" spans="3:21"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</row>
    <row r="286" spans="3:21"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</row>
    <row r="287" spans="3:21"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</row>
    <row r="288" spans="3:21"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</row>
    <row r="289" spans="3:21"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</row>
    <row r="290" spans="3:21"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</row>
    <row r="291" spans="3:21"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</row>
    <row r="292" spans="3:21"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</row>
    <row r="293" spans="3:21"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</row>
    <row r="294" spans="3:21"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</row>
    <row r="295" spans="3:21"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</row>
    <row r="296" spans="3:21"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</row>
    <row r="297" spans="3:21"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</row>
    <row r="298" spans="3:21"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</row>
    <row r="299" spans="3:21"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</row>
    <row r="300" spans="3:21"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</row>
    <row r="301" spans="3:21"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</row>
    <row r="302" spans="3:21"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</row>
    <row r="303" spans="3:21"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</row>
    <row r="304" spans="3:21"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</row>
    <row r="305" spans="3:21"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</row>
    <row r="306" spans="3:21"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</row>
    <row r="307" spans="3:21"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</row>
    <row r="308" spans="3:21"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</row>
    <row r="309" spans="3:21"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</row>
    <row r="310" spans="3:21"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</row>
    <row r="311" spans="3:21"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</row>
    <row r="312" spans="3:21"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</row>
    <row r="313" spans="3:21"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</row>
    <row r="314" spans="3:21"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</row>
    <row r="315" spans="3:21"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</row>
    <row r="316" spans="3:21"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</row>
    <row r="317" spans="3:21"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</row>
    <row r="318" spans="3:21"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</row>
    <row r="319" spans="3:21"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</row>
    <row r="320" spans="3:21"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</row>
    <row r="321" spans="3:21"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</row>
    <row r="322" spans="3:21"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</row>
    <row r="323" spans="3:21"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</row>
    <row r="324" spans="3:21"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</row>
    <row r="325" spans="3:21"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</row>
    <row r="326" spans="3:21"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</row>
    <row r="327" spans="3:21"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</row>
    <row r="328" spans="3:21"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</row>
    <row r="329" spans="3:21"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</row>
    <row r="330" spans="3:21"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</row>
    <row r="331" spans="3:21"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</row>
    <row r="332" spans="3:21"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</row>
    <row r="333" spans="3:21"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</row>
    <row r="334" spans="3:21"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</row>
    <row r="335" spans="3:21"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</row>
    <row r="336" spans="3:21"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</row>
    <row r="337" spans="3:21"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</row>
    <row r="338" spans="3:21"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</row>
    <row r="339" spans="3:21"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</row>
    <row r="340" spans="3:21"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</row>
    <row r="341" spans="3:21"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</row>
    <row r="342" spans="3:21"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</row>
    <row r="343" spans="3:21"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</row>
    <row r="344" spans="3:21"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</row>
    <row r="345" spans="3:21"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</row>
    <row r="346" spans="3:21"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</row>
    <row r="347" spans="3:21"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</row>
    <row r="348" spans="3:21"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</row>
    <row r="349" spans="3:21"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</row>
    <row r="350" spans="3:21"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</row>
    <row r="351" spans="3:21"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</row>
    <row r="352" spans="3:21"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</row>
    <row r="353" spans="3:21"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</row>
    <row r="354" spans="3:21"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</row>
    <row r="355" spans="3:21"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</row>
    <row r="356" spans="3:21"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</row>
    <row r="357" spans="3:21"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</row>
    <row r="358" spans="3:21"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</row>
    <row r="359" spans="3:21"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</row>
    <row r="360" spans="3:21"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</row>
    <row r="361" spans="3:21"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</row>
    <row r="362" spans="3:21"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</row>
    <row r="363" spans="3:21"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</row>
    <row r="364" spans="3:21"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</row>
    <row r="365" spans="3:21"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</row>
    <row r="366" spans="3:21"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</row>
    <row r="367" spans="3:21"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</row>
    <row r="368" spans="3:21"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</row>
    <row r="369" spans="3:21"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</row>
    <row r="370" spans="3:21"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</row>
    <row r="371" spans="3:21"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</row>
    <row r="372" spans="3:21"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</row>
    <row r="373" spans="3:21"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</row>
    <row r="374" spans="3:21"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</row>
    <row r="375" spans="3:21"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</row>
    <row r="376" spans="3:21"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</row>
    <row r="377" spans="3:21"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</row>
    <row r="378" spans="3:21"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</row>
    <row r="379" spans="3:21"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</row>
    <row r="380" spans="3:21"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</row>
    <row r="381" spans="3:21"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</row>
    <row r="382" spans="3:21"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</row>
    <row r="383" spans="3:21"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</row>
    <row r="384" spans="3:21"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</row>
    <row r="385" spans="3:21"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</row>
    <row r="386" spans="3:21"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</row>
    <row r="387" spans="3:21"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</row>
    <row r="388" spans="3:21"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</row>
    <row r="389" spans="3:21"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</row>
    <row r="390" spans="3:21"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</row>
    <row r="391" spans="3:21"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</row>
    <row r="392" spans="3:21"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</row>
    <row r="393" spans="3:21"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</row>
    <row r="394" spans="3:21"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</row>
    <row r="395" spans="3:21"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</row>
    <row r="396" spans="3:21"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</row>
    <row r="397" spans="3:21"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</row>
    <row r="398" spans="3:21"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</row>
    <row r="399" spans="3:21"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</row>
    <row r="400" spans="3:21"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</row>
    <row r="401" spans="3:21"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</row>
    <row r="402" spans="3:21"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</row>
    <row r="403" spans="3:21"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</row>
    <row r="404" spans="3:21"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</row>
    <row r="405" spans="3:21"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</row>
    <row r="406" spans="3:21"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</row>
    <row r="407" spans="3:21"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</row>
    <row r="408" spans="3:21"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</row>
    <row r="409" spans="3:21"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</row>
    <row r="410" spans="3:21"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</row>
    <row r="411" spans="3:21"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</row>
    <row r="412" spans="3:21"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</row>
    <row r="413" spans="3:21"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</row>
    <row r="414" spans="3:21"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</row>
    <row r="415" spans="3:21"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</row>
    <row r="416" spans="3:21"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</row>
    <row r="417" spans="3:21"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</row>
    <row r="418" spans="3:21"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</row>
    <row r="419" spans="3:21"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</row>
    <row r="420" spans="3:21"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</row>
    <row r="421" spans="3:21"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</row>
    <row r="422" spans="3:21"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</row>
    <row r="423" spans="3:21"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</row>
    <row r="424" spans="3:21"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</row>
  </sheetData>
  <printOptions horizontalCentered="1"/>
  <pageMargins left="0.7" right="0.7" top="0.75" bottom="0.75" header="0.3" footer="0.3"/>
  <pageSetup scale="27" orientation="portrait" horizontalDpi="1200" verticalDpi="1200" r:id="rId1"/>
  <ignoredErrors>
    <ignoredError sqref="H10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6ABC6-4F30-40F6-802D-2F083C5CBA6D}">
  <dimension ref="A5:B26"/>
  <sheetViews>
    <sheetView showGridLines="0" workbookViewId="0">
      <selection activeCell="B19" sqref="B19"/>
    </sheetView>
  </sheetViews>
  <sheetFormatPr defaultColWidth="8.7109375" defaultRowHeight="15"/>
  <cols>
    <col min="1" max="1" width="32.7109375" bestFit="1" customWidth="1"/>
    <col min="2" max="2" width="18.28515625" bestFit="1" customWidth="1"/>
  </cols>
  <sheetData>
    <row r="5" spans="1:2" ht="15.95">
      <c r="A5" s="1" t="s">
        <v>76</v>
      </c>
    </row>
    <row r="6" spans="1:2" ht="15.95">
      <c r="A6" s="3" t="s">
        <v>77</v>
      </c>
    </row>
    <row r="8" spans="1:2" ht="15.95">
      <c r="A8" s="4" t="s">
        <v>78</v>
      </c>
      <c r="B8" s="4" t="s">
        <v>79</v>
      </c>
    </row>
    <row r="9" spans="1:2">
      <c r="A9" s="2" t="s">
        <v>16</v>
      </c>
      <c r="B9" s="76">
        <v>275</v>
      </c>
    </row>
    <row r="10" spans="1:2">
      <c r="A10" s="2" t="s">
        <v>17</v>
      </c>
      <c r="B10" s="76">
        <v>245</v>
      </c>
    </row>
    <row r="11" spans="1:2">
      <c r="A11" s="2" t="s">
        <v>18</v>
      </c>
      <c r="B11" s="76">
        <v>225</v>
      </c>
    </row>
    <row r="12" spans="1:2">
      <c r="A12" s="2" t="s">
        <v>19</v>
      </c>
      <c r="B12" s="76">
        <v>225</v>
      </c>
    </row>
    <row r="13" spans="1:2">
      <c r="A13" s="2" t="s">
        <v>20</v>
      </c>
      <c r="B13" s="76">
        <v>210</v>
      </c>
    </row>
    <row r="14" spans="1:2">
      <c r="A14" s="2" t="s">
        <v>22</v>
      </c>
      <c r="B14" s="76">
        <v>195</v>
      </c>
    </row>
    <row r="15" spans="1:2">
      <c r="A15" s="2" t="s">
        <v>23</v>
      </c>
      <c r="B15" s="76">
        <v>195</v>
      </c>
    </row>
    <row r="16" spans="1:2">
      <c r="A16" s="2" t="s">
        <v>24</v>
      </c>
      <c r="B16" s="76">
        <v>195</v>
      </c>
    </row>
    <row r="17" spans="1:2">
      <c r="A17" s="2" t="s">
        <v>25</v>
      </c>
      <c r="B17" s="76">
        <v>175</v>
      </c>
    </row>
    <row r="18" spans="1:2">
      <c r="A18" s="2" t="s">
        <v>80</v>
      </c>
      <c r="B18" s="76">
        <v>175</v>
      </c>
    </row>
    <row r="19" spans="1:2">
      <c r="A19" s="2" t="s">
        <v>28</v>
      </c>
      <c r="B19" s="76">
        <v>160</v>
      </c>
    </row>
    <row r="20" spans="1:2">
      <c r="A20" s="2" t="s">
        <v>26</v>
      </c>
      <c r="B20" s="76">
        <v>160</v>
      </c>
    </row>
    <row r="21" spans="1:2">
      <c r="A21" s="2" t="s">
        <v>81</v>
      </c>
      <c r="B21" s="76">
        <v>145</v>
      </c>
    </row>
    <row r="22" spans="1:2">
      <c r="A22" s="2" t="s">
        <v>27</v>
      </c>
      <c r="B22" s="76">
        <v>130</v>
      </c>
    </row>
    <row r="23" spans="1:2">
      <c r="A23" s="2" t="s">
        <v>29</v>
      </c>
      <c r="B23" s="76">
        <v>115</v>
      </c>
    </row>
    <row r="24" spans="1:2">
      <c r="A24" s="2" t="s">
        <v>30</v>
      </c>
      <c r="B24" s="76">
        <v>95</v>
      </c>
    </row>
    <row r="25" spans="1:2">
      <c r="A25" s="2" t="s">
        <v>31</v>
      </c>
      <c r="B25" s="76">
        <v>95</v>
      </c>
    </row>
    <row r="26" spans="1:2">
      <c r="A26" s="2" t="s">
        <v>32</v>
      </c>
      <c r="B26" s="76">
        <v>95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B82347FA3C454C913A8ABC04F982DD" ma:contentTypeVersion="16" ma:contentTypeDescription="Create a new document." ma:contentTypeScope="" ma:versionID="b43a39f44f46a74e89ea4640c368e73b">
  <xsd:schema xmlns:xsd="http://www.w3.org/2001/XMLSchema" xmlns:xs="http://www.w3.org/2001/XMLSchema" xmlns:p="http://schemas.microsoft.com/office/2006/metadata/properties" xmlns:ns2="1323d72d-bbec-4dce-8204-311b8ef7300c" xmlns:ns3="fdf0ede6-2c38-4f91-a542-a50885c6e95d" targetNamespace="http://schemas.microsoft.com/office/2006/metadata/properties" ma:root="true" ma:fieldsID="c901619850d0a9002d6f7d73a3638b40" ns2:_="" ns3:_="">
    <xsd:import namespace="1323d72d-bbec-4dce-8204-311b8ef7300c"/>
    <xsd:import namespace="fdf0ede6-2c38-4f91-a542-a50885c6e95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3d72d-bbec-4dce-8204-311b8ef730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56627e-a64b-4a67-93f2-f47c9aa1ec49}" ma:internalName="TaxCatchAll" ma:showField="CatchAllData" ma:web="1323d72d-bbec-4dce-8204-311b8ef730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0ede6-2c38-4f91-a542-a50885c6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9ec0ea-352e-442f-9902-1dacd11a6d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f0ede6-2c38-4f91-a542-a50885c6e95d">
      <Terms xmlns="http://schemas.microsoft.com/office/infopath/2007/PartnerControls"/>
    </lcf76f155ced4ddcb4097134ff3c332f>
    <TaxCatchAll xmlns="1323d72d-bbec-4dce-8204-311b8ef7300c" xsi:nil="true"/>
  </documentManagement>
</p:properties>
</file>

<file path=customXml/itemProps1.xml><?xml version="1.0" encoding="utf-8"?>
<ds:datastoreItem xmlns:ds="http://schemas.openxmlformats.org/officeDocument/2006/customXml" ds:itemID="{8914523B-BB7C-46F4-B483-AF829187AFBF}"/>
</file>

<file path=customXml/itemProps2.xml><?xml version="1.0" encoding="utf-8"?>
<ds:datastoreItem xmlns:ds="http://schemas.openxmlformats.org/officeDocument/2006/customXml" ds:itemID="{7270C299-63EB-4160-9287-B119D179333A}"/>
</file>

<file path=customXml/itemProps3.xml><?xml version="1.0" encoding="utf-8"?>
<ds:datastoreItem xmlns:ds="http://schemas.openxmlformats.org/officeDocument/2006/customXml" ds:itemID="{5A69F856-10D7-4568-A8D4-08234DECFE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Makari Rasputin</dc:creator>
  <cp:keywords/>
  <dc:description/>
  <cp:lastModifiedBy/>
  <cp:revision/>
  <dcterms:created xsi:type="dcterms:W3CDTF">2022-02-08T23:03:58Z</dcterms:created>
  <dcterms:modified xsi:type="dcterms:W3CDTF">2023-04-24T15:36:33Z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0x0101005EB82347FA3C454C913A8ABC04F982DD</vt:lpwstr>
  </property>
  <property fmtid="{D5CDD505-2E9C-101B-9397-08002B2CF9AE}" pid="3" name="MediaServiceImageTags">
    <vt:lpwstr/>
  </property>
</Properties>
</file>